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drawings/drawing5.xml" ContentType="application/vnd.openxmlformats-officedocument.drawing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drawings/drawing9.xml" ContentType="application/vnd.openxmlformats-officedocument.drawing+xml"/>
  <Override PartName="/xl/charts/chart44.xml" ContentType="application/vnd.openxmlformats-officedocument.drawingml.chart+xml"/>
  <Override PartName="/xl/drawings/drawing10.xml" ContentType="application/vnd.openxmlformats-officedocument.drawing+xml"/>
  <Override PartName="/xl/charts/chart45.xml" ContentType="application/vnd.openxmlformats-officedocument.drawingml.chart+xml"/>
  <Override PartName="/xl/drawings/drawing11.xml" ContentType="application/vnd.openxmlformats-officedocument.drawing+xml"/>
  <Override PartName="/xl/charts/chart46.xml" ContentType="application/vnd.openxmlformats-officedocument.drawingml.chart+xml"/>
  <Override PartName="/xl/drawings/drawing12.xml" ContentType="application/vnd.openxmlformats-officedocument.drawing+xml"/>
  <Override PartName="/xl/charts/chart47.xml" ContentType="application/vnd.openxmlformats-officedocument.drawingml.chart+xml"/>
  <Override PartName="/xl/drawings/drawing13.xml" ContentType="application/vnd.openxmlformats-officedocument.drawing+xml"/>
  <Override PartName="/xl/charts/chart48.xml" ContentType="application/vnd.openxmlformats-officedocument.drawingml.chart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60" yWindow="-20" windowWidth="23900" windowHeight="13640" activeTab="5"/>
  </bookViews>
  <sheets>
    <sheet name="Coordinates" sheetId="5" r:id="rId1"/>
    <sheet name="Field Info (grain crops)" sheetId="2" r:id="rId2"/>
    <sheet name="Field Info (Pastures)" sheetId="4" r:id="rId3"/>
    <sheet name="graphs" sheetId="23" r:id="rId4"/>
    <sheet name="--report graphs--" sheetId="25" r:id="rId5"/>
    <sheet name="--Data--" sheetId="1" r:id="rId6"/>
    <sheet name="Snyman kcETo" sheetId="26" r:id="rId7"/>
    <sheet name="N" sheetId="21" r:id="rId8"/>
    <sheet name="N_scatter" sheetId="22" r:id="rId9"/>
    <sheet name="ET" sheetId="8" r:id="rId10"/>
    <sheet name="ET_scatter" sheetId="12" r:id="rId11"/>
    <sheet name="ETacc_selected" sheetId="24" r:id="rId12"/>
    <sheet name="CC" sheetId="19" r:id="rId13"/>
    <sheet name="CC_scatter" sheetId="20" r:id="rId14"/>
    <sheet name="ETdeficit" sheetId="16" r:id="rId15"/>
    <sheet name="LAI" sheetId="17" r:id="rId16"/>
    <sheet name="LAI_scatter" sheetId="18" r:id="rId17"/>
    <sheet name="Bio" sheetId="9" r:id="rId18"/>
    <sheet name="aws de hoek" sheetId="10" r:id="rId19"/>
  </sheets>
  <definedNames>
    <definedName name="_xlnm._FilterDatabase" localSheetId="5" hidden="1">'--Data--'!$A$2:$EZ$745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D460" i="1" l="1"/>
  <c r="CD461" i="1"/>
  <c r="CD462" i="1"/>
  <c r="CD463" i="1"/>
  <c r="CD464" i="1"/>
  <c r="CD465" i="1"/>
  <c r="CD466" i="1"/>
  <c r="CD467" i="1"/>
  <c r="CD468" i="1"/>
  <c r="CD469" i="1"/>
  <c r="CD470" i="1"/>
  <c r="CD471" i="1"/>
  <c r="CD472" i="1"/>
  <c r="CD459" i="1"/>
  <c r="EK721" i="1"/>
  <c r="EK722" i="1"/>
  <c r="EK723" i="1"/>
  <c r="EK724" i="1"/>
  <c r="EK725" i="1"/>
  <c r="EK726" i="1"/>
  <c r="EK727" i="1"/>
  <c r="EK728" i="1"/>
  <c r="EK729" i="1"/>
  <c r="EK730" i="1"/>
  <c r="EK731" i="1"/>
  <c r="EK732" i="1"/>
  <c r="EK733" i="1"/>
  <c r="EK734" i="1"/>
  <c r="EK735" i="1"/>
  <c r="EK736" i="1"/>
  <c r="EK737" i="1"/>
  <c r="EK738" i="1"/>
  <c r="EK739" i="1"/>
  <c r="EK740" i="1"/>
  <c r="EK741" i="1"/>
  <c r="EK742" i="1"/>
  <c r="EK743" i="1"/>
  <c r="EK744" i="1"/>
  <c r="EK745" i="1"/>
  <c r="EK669" i="1"/>
  <c r="EK670" i="1"/>
  <c r="EK671" i="1"/>
  <c r="EK672" i="1"/>
  <c r="EK673" i="1"/>
  <c r="EK674" i="1"/>
  <c r="EK675" i="1"/>
  <c r="EK676" i="1"/>
  <c r="EK677" i="1"/>
  <c r="EK678" i="1"/>
  <c r="EK679" i="1"/>
  <c r="EK680" i="1"/>
  <c r="EK681" i="1"/>
  <c r="EK682" i="1"/>
  <c r="EK683" i="1"/>
  <c r="EK684" i="1"/>
  <c r="EK685" i="1"/>
  <c r="EK686" i="1"/>
  <c r="EK687" i="1"/>
  <c r="EK688" i="1"/>
  <c r="EK689" i="1"/>
  <c r="EK690" i="1"/>
  <c r="EK691" i="1"/>
  <c r="EK692" i="1"/>
  <c r="EK693" i="1"/>
  <c r="EK694" i="1"/>
  <c r="EK695" i="1"/>
  <c r="EK455" i="1"/>
  <c r="EK456" i="1"/>
  <c r="EK457" i="1"/>
  <c r="EK458" i="1"/>
  <c r="EK459" i="1"/>
  <c r="EK460" i="1"/>
  <c r="EK461" i="1"/>
  <c r="EK462" i="1"/>
  <c r="EK463" i="1"/>
  <c r="EK464" i="1"/>
  <c r="EK465" i="1"/>
  <c r="EK466" i="1"/>
  <c r="EK467" i="1"/>
  <c r="EK468" i="1"/>
  <c r="EK469" i="1"/>
  <c r="EK470" i="1"/>
  <c r="EK471" i="1"/>
  <c r="EK472" i="1"/>
  <c r="EK473" i="1"/>
  <c r="EK474" i="1"/>
  <c r="EK475" i="1"/>
  <c r="EK476" i="1"/>
  <c r="EK477" i="1"/>
  <c r="EK478" i="1"/>
  <c r="EK479" i="1"/>
  <c r="EK480" i="1"/>
  <c r="EK481" i="1"/>
  <c r="EK191" i="1"/>
  <c r="EK192" i="1"/>
  <c r="EK193" i="1"/>
  <c r="EK194" i="1"/>
  <c r="EK195" i="1"/>
  <c r="EK196" i="1"/>
  <c r="EK197" i="1"/>
  <c r="EK198" i="1"/>
  <c r="EK199" i="1"/>
  <c r="EK200" i="1"/>
  <c r="EK201" i="1"/>
  <c r="EK202" i="1"/>
  <c r="EK203" i="1"/>
  <c r="EK204" i="1"/>
  <c r="EK205" i="1"/>
  <c r="EK206" i="1"/>
  <c r="EK207" i="1"/>
  <c r="EK208" i="1"/>
  <c r="EK209" i="1"/>
  <c r="EK210" i="1"/>
  <c r="EK211" i="1"/>
  <c r="EK212" i="1"/>
  <c r="EK213" i="1"/>
  <c r="EK214" i="1"/>
  <c r="EK215" i="1"/>
  <c r="EK216" i="1"/>
  <c r="EK217" i="1"/>
  <c r="EK138" i="1"/>
  <c r="EK139" i="1"/>
  <c r="EK140" i="1"/>
  <c r="EK141" i="1"/>
  <c r="EK142" i="1"/>
  <c r="EK143" i="1"/>
  <c r="EK144" i="1"/>
  <c r="EK145" i="1"/>
  <c r="EK146" i="1"/>
  <c r="EK147" i="1"/>
  <c r="EK148" i="1"/>
  <c r="EK149" i="1"/>
  <c r="EK150" i="1"/>
  <c r="EK151" i="1"/>
  <c r="EK152" i="1"/>
  <c r="EK153" i="1"/>
  <c r="EK154" i="1"/>
  <c r="EK155" i="1"/>
  <c r="EK156" i="1"/>
  <c r="EK157" i="1"/>
  <c r="EK158" i="1"/>
  <c r="EK159" i="1"/>
  <c r="EK160" i="1"/>
  <c r="EK161" i="1"/>
  <c r="EK162" i="1"/>
  <c r="EK163" i="1"/>
  <c r="EK164" i="1"/>
  <c r="EK83" i="1"/>
  <c r="EK84" i="1"/>
  <c r="EK85" i="1"/>
  <c r="EK86" i="1"/>
  <c r="EK87" i="1"/>
  <c r="EK88" i="1"/>
  <c r="EK89" i="1"/>
  <c r="EK90" i="1"/>
  <c r="EK91" i="1"/>
  <c r="EK92" i="1"/>
  <c r="EK93" i="1"/>
  <c r="EK94" i="1"/>
  <c r="EK95" i="1"/>
  <c r="EK96" i="1"/>
  <c r="EK97" i="1"/>
  <c r="EK98" i="1"/>
  <c r="EK99" i="1"/>
  <c r="EK100" i="1"/>
  <c r="EK101" i="1"/>
  <c r="EK102" i="1"/>
  <c r="EK103" i="1"/>
  <c r="EK104" i="1"/>
  <c r="EK105" i="1"/>
  <c r="EK106" i="1"/>
  <c r="EK107" i="1"/>
  <c r="EK108" i="1"/>
  <c r="EK109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K52" i="1"/>
  <c r="EK53" i="1"/>
  <c r="EK54" i="1"/>
  <c r="EK55" i="1"/>
  <c r="EK56" i="1"/>
  <c r="A4" i="26"/>
  <c r="A3" i="26"/>
  <c r="AK745" i="1"/>
  <c r="AK692" i="1"/>
  <c r="AK480" i="1"/>
  <c r="AK215" i="1"/>
  <c r="AK162" i="1"/>
  <c r="AK109" i="1"/>
  <c r="EE745" i="1"/>
  <c r="ED745" i="1"/>
  <c r="EE692" i="1"/>
  <c r="ED692" i="1"/>
  <c r="EE480" i="1"/>
  <c r="ED480" i="1"/>
  <c r="EE215" i="1"/>
  <c r="ED215" i="1"/>
  <c r="EE109" i="1"/>
  <c r="ED109" i="1"/>
  <c r="ED56" i="1"/>
  <c r="EE56" i="1"/>
  <c r="EF215" i="1"/>
  <c r="EF692" i="1"/>
  <c r="EF56" i="1"/>
  <c r="EF109" i="1"/>
  <c r="EF480" i="1"/>
  <c r="EF745" i="1"/>
  <c r="DZ722" i="1"/>
  <c r="DZ723" i="1"/>
  <c r="DZ724" i="1"/>
  <c r="DZ725" i="1"/>
  <c r="DZ726" i="1"/>
  <c r="DZ727" i="1"/>
  <c r="DZ728" i="1"/>
  <c r="DZ729" i="1"/>
  <c r="DZ730" i="1"/>
  <c r="DZ731" i="1"/>
  <c r="DZ732" i="1"/>
  <c r="DZ733" i="1"/>
  <c r="DZ734" i="1"/>
  <c r="DZ735" i="1"/>
  <c r="DZ736" i="1"/>
  <c r="DZ737" i="1"/>
  <c r="DZ738" i="1"/>
  <c r="DZ739" i="1"/>
  <c r="DZ740" i="1"/>
  <c r="DZ741" i="1"/>
  <c r="DZ742" i="1"/>
  <c r="DZ743" i="1"/>
  <c r="DZ744" i="1"/>
  <c r="DZ745" i="1"/>
  <c r="DZ669" i="1"/>
  <c r="DZ670" i="1"/>
  <c r="DZ671" i="1"/>
  <c r="DZ672" i="1"/>
  <c r="DZ673" i="1"/>
  <c r="DZ674" i="1"/>
  <c r="DZ675" i="1"/>
  <c r="DZ676" i="1"/>
  <c r="DZ677" i="1"/>
  <c r="DZ678" i="1"/>
  <c r="DZ679" i="1"/>
  <c r="DZ680" i="1"/>
  <c r="DZ681" i="1"/>
  <c r="DZ682" i="1"/>
  <c r="DZ683" i="1"/>
  <c r="DZ684" i="1"/>
  <c r="DZ685" i="1"/>
  <c r="DZ686" i="1"/>
  <c r="DZ687" i="1"/>
  <c r="DZ688" i="1"/>
  <c r="DZ689" i="1"/>
  <c r="DZ690" i="1"/>
  <c r="DZ691" i="1"/>
  <c r="DZ692" i="1"/>
  <c r="DZ455" i="1"/>
  <c r="DZ456" i="1"/>
  <c r="DZ457" i="1"/>
  <c r="DZ458" i="1"/>
  <c r="DZ459" i="1"/>
  <c r="DZ460" i="1"/>
  <c r="DZ461" i="1"/>
  <c r="DZ462" i="1"/>
  <c r="DZ463" i="1"/>
  <c r="DZ464" i="1"/>
  <c r="DZ465" i="1"/>
  <c r="DZ466" i="1"/>
  <c r="DZ467" i="1"/>
  <c r="DZ468" i="1"/>
  <c r="DZ469" i="1"/>
  <c r="DZ470" i="1"/>
  <c r="DZ471" i="1"/>
  <c r="DZ472" i="1"/>
  <c r="DZ473" i="1"/>
  <c r="DZ474" i="1"/>
  <c r="DZ475" i="1"/>
  <c r="DZ476" i="1"/>
  <c r="DZ477" i="1"/>
  <c r="DZ478" i="1"/>
  <c r="DZ479" i="1"/>
  <c r="DZ480" i="1"/>
  <c r="DZ192" i="1"/>
  <c r="DZ193" i="1"/>
  <c r="DZ194" i="1"/>
  <c r="DZ195" i="1"/>
  <c r="DZ196" i="1"/>
  <c r="DZ197" i="1"/>
  <c r="DZ198" i="1"/>
  <c r="DZ199" i="1"/>
  <c r="DZ200" i="1"/>
  <c r="DZ201" i="1"/>
  <c r="DZ202" i="1"/>
  <c r="DZ203" i="1"/>
  <c r="DZ204" i="1"/>
  <c r="DZ205" i="1"/>
  <c r="DZ206" i="1"/>
  <c r="DZ207" i="1"/>
  <c r="DZ208" i="1"/>
  <c r="DZ209" i="1"/>
  <c r="DZ210" i="1"/>
  <c r="DZ211" i="1"/>
  <c r="DZ212" i="1"/>
  <c r="DZ213" i="1"/>
  <c r="DZ214" i="1"/>
  <c r="DZ215" i="1"/>
  <c r="DZ139" i="1"/>
  <c r="DZ140" i="1"/>
  <c r="DZ141" i="1"/>
  <c r="DZ142" i="1"/>
  <c r="DZ143" i="1"/>
  <c r="DZ144" i="1"/>
  <c r="DZ145" i="1"/>
  <c r="DZ146" i="1"/>
  <c r="DZ147" i="1"/>
  <c r="DZ148" i="1"/>
  <c r="DZ149" i="1"/>
  <c r="DZ150" i="1"/>
  <c r="DZ151" i="1"/>
  <c r="DZ152" i="1"/>
  <c r="DZ153" i="1"/>
  <c r="DZ154" i="1"/>
  <c r="DZ155" i="1"/>
  <c r="DZ156" i="1"/>
  <c r="DZ157" i="1"/>
  <c r="DZ158" i="1"/>
  <c r="DZ159" i="1"/>
  <c r="DZ160" i="1"/>
  <c r="DZ161" i="1"/>
  <c r="DZ162" i="1"/>
  <c r="DZ84" i="1"/>
  <c r="DZ85" i="1"/>
  <c r="DZ86" i="1"/>
  <c r="DZ87" i="1"/>
  <c r="DZ88" i="1"/>
  <c r="DZ89" i="1"/>
  <c r="DZ90" i="1"/>
  <c r="DZ91" i="1"/>
  <c r="DZ92" i="1"/>
  <c r="DZ93" i="1"/>
  <c r="DZ94" i="1"/>
  <c r="DZ95" i="1"/>
  <c r="DZ96" i="1"/>
  <c r="DZ97" i="1"/>
  <c r="DZ98" i="1"/>
  <c r="DZ99" i="1"/>
  <c r="DZ100" i="1"/>
  <c r="DZ101" i="1"/>
  <c r="DZ102" i="1"/>
  <c r="DZ103" i="1"/>
  <c r="DZ104" i="1"/>
  <c r="DZ105" i="1"/>
  <c r="DZ106" i="1"/>
  <c r="DZ107" i="1"/>
  <c r="DZ108" i="1"/>
  <c r="DZ109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50" i="1"/>
  <c r="DZ51" i="1"/>
  <c r="DZ52" i="1"/>
  <c r="DZ53" i="1"/>
  <c r="DZ54" i="1"/>
  <c r="DZ55" i="1"/>
  <c r="DZ56" i="1"/>
  <c r="DU745" i="1"/>
  <c r="DU692" i="1"/>
  <c r="DU480" i="1"/>
  <c r="DU215" i="1"/>
  <c r="DU162" i="1"/>
  <c r="DU109" i="1"/>
  <c r="DU56" i="1"/>
  <c r="EA745" i="1"/>
  <c r="EA215" i="1"/>
  <c r="EA480" i="1"/>
  <c r="EA692" i="1"/>
  <c r="EA109" i="1"/>
  <c r="EA56" i="1"/>
  <c r="EA162" i="1"/>
  <c r="DK57" i="1"/>
  <c r="DL57" i="1"/>
  <c r="DK58" i="1"/>
  <c r="DL58" i="1"/>
  <c r="DK59" i="1"/>
  <c r="DL59" i="1"/>
  <c r="DK60" i="1"/>
  <c r="DL60" i="1"/>
  <c r="DK61" i="1"/>
  <c r="DL61" i="1"/>
  <c r="DK62" i="1"/>
  <c r="DL62" i="1"/>
  <c r="DK63" i="1"/>
  <c r="DL63" i="1"/>
  <c r="DK64" i="1"/>
  <c r="DL64" i="1"/>
  <c r="DK65" i="1"/>
  <c r="DL65" i="1"/>
  <c r="DK66" i="1"/>
  <c r="DL66" i="1"/>
  <c r="DK67" i="1"/>
  <c r="DL67" i="1"/>
  <c r="DK68" i="1"/>
  <c r="DL68" i="1"/>
  <c r="DK69" i="1"/>
  <c r="DL69" i="1"/>
  <c r="DK70" i="1"/>
  <c r="DL70" i="1"/>
  <c r="DK71" i="1"/>
  <c r="DL71" i="1"/>
  <c r="DK72" i="1"/>
  <c r="DL72" i="1"/>
  <c r="DK73" i="1"/>
  <c r="DL73" i="1"/>
  <c r="DK74" i="1"/>
  <c r="DL74" i="1"/>
  <c r="DK75" i="1"/>
  <c r="DL75" i="1"/>
  <c r="DK76" i="1"/>
  <c r="DL76" i="1"/>
  <c r="DK77" i="1"/>
  <c r="DL77" i="1"/>
  <c r="DK78" i="1"/>
  <c r="DL78" i="1"/>
  <c r="DK79" i="1"/>
  <c r="DL79" i="1"/>
  <c r="DK80" i="1"/>
  <c r="DL80" i="1"/>
  <c r="DK81" i="1"/>
  <c r="DL81" i="1"/>
  <c r="DK82" i="1"/>
  <c r="DL82" i="1"/>
  <c r="DK110" i="1"/>
  <c r="DL110" i="1"/>
  <c r="DK111" i="1"/>
  <c r="DL111" i="1"/>
  <c r="DK112" i="1"/>
  <c r="DL112" i="1"/>
  <c r="DK113" i="1"/>
  <c r="DL113" i="1"/>
  <c r="DK114" i="1"/>
  <c r="DL114" i="1"/>
  <c r="DK115" i="1"/>
  <c r="DL115" i="1"/>
  <c r="DK116" i="1"/>
  <c r="DL116" i="1"/>
  <c r="DK117" i="1"/>
  <c r="DL117" i="1"/>
  <c r="DK118" i="1"/>
  <c r="DL118" i="1"/>
  <c r="DK119" i="1"/>
  <c r="DL119" i="1"/>
  <c r="DK120" i="1"/>
  <c r="DL120" i="1"/>
  <c r="DK121" i="1"/>
  <c r="DL121" i="1"/>
  <c r="DK122" i="1"/>
  <c r="DL122" i="1"/>
  <c r="DK123" i="1"/>
  <c r="DL123" i="1"/>
  <c r="DK124" i="1"/>
  <c r="DL124" i="1"/>
  <c r="DK125" i="1"/>
  <c r="DL125" i="1"/>
  <c r="DK126" i="1"/>
  <c r="DL126" i="1"/>
  <c r="DK127" i="1"/>
  <c r="DL127" i="1"/>
  <c r="DK128" i="1"/>
  <c r="DL128" i="1"/>
  <c r="DK129" i="1"/>
  <c r="DL129" i="1"/>
  <c r="DK130" i="1"/>
  <c r="DL130" i="1"/>
  <c r="DK131" i="1"/>
  <c r="DL131" i="1"/>
  <c r="DK132" i="1"/>
  <c r="DL132" i="1"/>
  <c r="DK133" i="1"/>
  <c r="DL133" i="1"/>
  <c r="DK134" i="1"/>
  <c r="DL134" i="1"/>
  <c r="DK135" i="1"/>
  <c r="DL135" i="1"/>
  <c r="DK136" i="1"/>
  <c r="DL136" i="1"/>
  <c r="DK137" i="1"/>
  <c r="DL137" i="1"/>
  <c r="DK163" i="1"/>
  <c r="DL163" i="1"/>
  <c r="DK164" i="1"/>
  <c r="DL164" i="1"/>
  <c r="DK165" i="1"/>
  <c r="DL165" i="1"/>
  <c r="DK166" i="1"/>
  <c r="DL166" i="1"/>
  <c r="DK167" i="1"/>
  <c r="DL167" i="1"/>
  <c r="DK168" i="1"/>
  <c r="DL168" i="1"/>
  <c r="DK169" i="1"/>
  <c r="DL169" i="1"/>
  <c r="DK170" i="1"/>
  <c r="DL170" i="1"/>
  <c r="DK171" i="1"/>
  <c r="DL171" i="1"/>
  <c r="DK172" i="1"/>
  <c r="DL172" i="1"/>
  <c r="DK173" i="1"/>
  <c r="DL173" i="1"/>
  <c r="DK174" i="1"/>
  <c r="DL174" i="1"/>
  <c r="DK175" i="1"/>
  <c r="DL175" i="1"/>
  <c r="DK176" i="1"/>
  <c r="DL176" i="1"/>
  <c r="DK177" i="1"/>
  <c r="DL177" i="1"/>
  <c r="DK178" i="1"/>
  <c r="DL178" i="1"/>
  <c r="DK179" i="1"/>
  <c r="DL179" i="1"/>
  <c r="DK180" i="1"/>
  <c r="DL180" i="1"/>
  <c r="DK181" i="1"/>
  <c r="DL181" i="1"/>
  <c r="DK182" i="1"/>
  <c r="DL182" i="1"/>
  <c r="DK183" i="1"/>
  <c r="DL183" i="1"/>
  <c r="DK184" i="1"/>
  <c r="DL184" i="1"/>
  <c r="DK185" i="1"/>
  <c r="DL185" i="1"/>
  <c r="DK186" i="1"/>
  <c r="DL186" i="1"/>
  <c r="DK187" i="1"/>
  <c r="DL187" i="1"/>
  <c r="DK188" i="1"/>
  <c r="DL188" i="1"/>
  <c r="DK189" i="1"/>
  <c r="DL189" i="1"/>
  <c r="DK190" i="1"/>
  <c r="DL190" i="1"/>
  <c r="DK216" i="1"/>
  <c r="DL216" i="1"/>
  <c r="DK217" i="1"/>
  <c r="DL217" i="1"/>
  <c r="DK218" i="1"/>
  <c r="DL218" i="1"/>
  <c r="DK219" i="1"/>
  <c r="DL219" i="1"/>
  <c r="DK220" i="1"/>
  <c r="DL220" i="1"/>
  <c r="DK221" i="1"/>
  <c r="DL221" i="1"/>
  <c r="DK222" i="1"/>
  <c r="DL222" i="1"/>
  <c r="DK223" i="1"/>
  <c r="DL223" i="1"/>
  <c r="DK224" i="1"/>
  <c r="DL224" i="1"/>
  <c r="DK225" i="1"/>
  <c r="DL225" i="1"/>
  <c r="DK226" i="1"/>
  <c r="DL226" i="1"/>
  <c r="DK227" i="1"/>
  <c r="DL227" i="1"/>
  <c r="DK228" i="1"/>
  <c r="DL228" i="1"/>
  <c r="DK229" i="1"/>
  <c r="DL229" i="1"/>
  <c r="DK230" i="1"/>
  <c r="DL230" i="1"/>
  <c r="DK231" i="1"/>
  <c r="DL231" i="1"/>
  <c r="DK232" i="1"/>
  <c r="DL232" i="1"/>
  <c r="DK233" i="1"/>
  <c r="DL233" i="1"/>
  <c r="DK234" i="1"/>
  <c r="DL234" i="1"/>
  <c r="DK235" i="1"/>
  <c r="DL235" i="1"/>
  <c r="DK236" i="1"/>
  <c r="DL236" i="1"/>
  <c r="DK237" i="1"/>
  <c r="DL237" i="1"/>
  <c r="DK238" i="1"/>
  <c r="DL238" i="1"/>
  <c r="DK239" i="1"/>
  <c r="DL239" i="1"/>
  <c r="DK240" i="1"/>
  <c r="DL240" i="1"/>
  <c r="DK241" i="1"/>
  <c r="DL241" i="1"/>
  <c r="DK242" i="1"/>
  <c r="DL242" i="1"/>
  <c r="DK243" i="1"/>
  <c r="DL243" i="1"/>
  <c r="DK244" i="1"/>
  <c r="DL244" i="1"/>
  <c r="DK245" i="1"/>
  <c r="DL245" i="1"/>
  <c r="DK246" i="1"/>
  <c r="DL246" i="1"/>
  <c r="DK247" i="1"/>
  <c r="DL247" i="1"/>
  <c r="DK248" i="1"/>
  <c r="DL248" i="1"/>
  <c r="DK249" i="1"/>
  <c r="DL249" i="1"/>
  <c r="DK250" i="1"/>
  <c r="DL250" i="1"/>
  <c r="DK251" i="1"/>
  <c r="DL251" i="1"/>
  <c r="DK252" i="1"/>
  <c r="DL252" i="1"/>
  <c r="DK253" i="1"/>
  <c r="DL253" i="1"/>
  <c r="DK254" i="1"/>
  <c r="DL254" i="1"/>
  <c r="DK255" i="1"/>
  <c r="DL255" i="1"/>
  <c r="DK256" i="1"/>
  <c r="DL256" i="1"/>
  <c r="DK257" i="1"/>
  <c r="DL257" i="1"/>
  <c r="DK258" i="1"/>
  <c r="DL258" i="1"/>
  <c r="DK259" i="1"/>
  <c r="DL259" i="1"/>
  <c r="DK260" i="1"/>
  <c r="DL260" i="1"/>
  <c r="DK261" i="1"/>
  <c r="DL261" i="1"/>
  <c r="DK262" i="1"/>
  <c r="DL262" i="1"/>
  <c r="DK263" i="1"/>
  <c r="DL263" i="1"/>
  <c r="DK264" i="1"/>
  <c r="DL264" i="1"/>
  <c r="DK265" i="1"/>
  <c r="DL265" i="1"/>
  <c r="DK266" i="1"/>
  <c r="DL266" i="1"/>
  <c r="DK267" i="1"/>
  <c r="DL267" i="1"/>
  <c r="DK268" i="1"/>
  <c r="DL268" i="1"/>
  <c r="DK269" i="1"/>
  <c r="DL269" i="1"/>
  <c r="DK270" i="1"/>
  <c r="DL270" i="1"/>
  <c r="DK271" i="1"/>
  <c r="DL271" i="1"/>
  <c r="DK272" i="1"/>
  <c r="DL272" i="1"/>
  <c r="DK273" i="1"/>
  <c r="DL273" i="1"/>
  <c r="DK274" i="1"/>
  <c r="DL274" i="1"/>
  <c r="DK275" i="1"/>
  <c r="DL275" i="1"/>
  <c r="DK276" i="1"/>
  <c r="DL276" i="1"/>
  <c r="DK277" i="1"/>
  <c r="DL277" i="1"/>
  <c r="DK278" i="1"/>
  <c r="DL278" i="1"/>
  <c r="DK279" i="1"/>
  <c r="DL279" i="1"/>
  <c r="DK280" i="1"/>
  <c r="DL280" i="1"/>
  <c r="DK281" i="1"/>
  <c r="DL281" i="1"/>
  <c r="DK282" i="1"/>
  <c r="DL282" i="1"/>
  <c r="DK283" i="1"/>
  <c r="DL283" i="1"/>
  <c r="DK284" i="1"/>
  <c r="DL284" i="1"/>
  <c r="DK285" i="1"/>
  <c r="DL285" i="1"/>
  <c r="DK286" i="1"/>
  <c r="DL286" i="1"/>
  <c r="DK287" i="1"/>
  <c r="DL287" i="1"/>
  <c r="DK288" i="1"/>
  <c r="DL288" i="1"/>
  <c r="DK289" i="1"/>
  <c r="DL289" i="1"/>
  <c r="DK290" i="1"/>
  <c r="DL290" i="1"/>
  <c r="DK291" i="1"/>
  <c r="DL291" i="1"/>
  <c r="DK292" i="1"/>
  <c r="DL292" i="1"/>
  <c r="DK293" i="1"/>
  <c r="DL293" i="1"/>
  <c r="DK294" i="1"/>
  <c r="DL294" i="1"/>
  <c r="DK295" i="1"/>
  <c r="DL295" i="1"/>
  <c r="DK296" i="1"/>
  <c r="DL296" i="1"/>
  <c r="DK297" i="1"/>
  <c r="DL297" i="1"/>
  <c r="DK298" i="1"/>
  <c r="DL298" i="1"/>
  <c r="DK299" i="1"/>
  <c r="DL299" i="1"/>
  <c r="DK300" i="1"/>
  <c r="DL300" i="1"/>
  <c r="DK301" i="1"/>
  <c r="DL301" i="1"/>
  <c r="DK302" i="1"/>
  <c r="DL302" i="1"/>
  <c r="DK303" i="1"/>
  <c r="DL303" i="1"/>
  <c r="DK304" i="1"/>
  <c r="DL304" i="1"/>
  <c r="DK305" i="1"/>
  <c r="DL305" i="1"/>
  <c r="DK306" i="1"/>
  <c r="DL306" i="1"/>
  <c r="DK307" i="1"/>
  <c r="DL307" i="1"/>
  <c r="DK308" i="1"/>
  <c r="DL308" i="1"/>
  <c r="DK309" i="1"/>
  <c r="DL309" i="1"/>
  <c r="DK310" i="1"/>
  <c r="DL310" i="1"/>
  <c r="DK311" i="1"/>
  <c r="DL311" i="1"/>
  <c r="DK312" i="1"/>
  <c r="DL312" i="1"/>
  <c r="DK313" i="1"/>
  <c r="DL313" i="1"/>
  <c r="DK314" i="1"/>
  <c r="DL314" i="1"/>
  <c r="DK315" i="1"/>
  <c r="DL315" i="1"/>
  <c r="DK316" i="1"/>
  <c r="DL316" i="1"/>
  <c r="DK317" i="1"/>
  <c r="DL317" i="1"/>
  <c r="DK318" i="1"/>
  <c r="DL318" i="1"/>
  <c r="DK319" i="1"/>
  <c r="DL319" i="1"/>
  <c r="DK320" i="1"/>
  <c r="DL320" i="1"/>
  <c r="DK321" i="1"/>
  <c r="DL321" i="1"/>
  <c r="DK322" i="1"/>
  <c r="DL322" i="1"/>
  <c r="DK323" i="1"/>
  <c r="DL323" i="1"/>
  <c r="DK324" i="1"/>
  <c r="DL324" i="1"/>
  <c r="DK325" i="1"/>
  <c r="DL325" i="1"/>
  <c r="DK326" i="1"/>
  <c r="DL326" i="1"/>
  <c r="DK327" i="1"/>
  <c r="DL327" i="1"/>
  <c r="DK328" i="1"/>
  <c r="DL328" i="1"/>
  <c r="DK329" i="1"/>
  <c r="DL329" i="1"/>
  <c r="DK330" i="1"/>
  <c r="DL330" i="1"/>
  <c r="DK331" i="1"/>
  <c r="DL331" i="1"/>
  <c r="DK332" i="1"/>
  <c r="DL332" i="1"/>
  <c r="DK333" i="1"/>
  <c r="DL333" i="1"/>
  <c r="DK334" i="1"/>
  <c r="DL334" i="1"/>
  <c r="DK335" i="1"/>
  <c r="DL335" i="1"/>
  <c r="DK336" i="1"/>
  <c r="DL336" i="1"/>
  <c r="DK337" i="1"/>
  <c r="DL337" i="1"/>
  <c r="DK338" i="1"/>
  <c r="DL338" i="1"/>
  <c r="DK339" i="1"/>
  <c r="DL339" i="1"/>
  <c r="DK340" i="1"/>
  <c r="DL340" i="1"/>
  <c r="DK341" i="1"/>
  <c r="DL341" i="1"/>
  <c r="DK342" i="1"/>
  <c r="DL342" i="1"/>
  <c r="DK343" i="1"/>
  <c r="DL343" i="1"/>
  <c r="DK344" i="1"/>
  <c r="DL344" i="1"/>
  <c r="DK345" i="1"/>
  <c r="DL345" i="1"/>
  <c r="DK346" i="1"/>
  <c r="DL346" i="1"/>
  <c r="DK347" i="1"/>
  <c r="DL347" i="1"/>
  <c r="DK348" i="1"/>
  <c r="DL348" i="1"/>
  <c r="DK349" i="1"/>
  <c r="DL349" i="1"/>
  <c r="DK350" i="1"/>
  <c r="DL350" i="1"/>
  <c r="DK351" i="1"/>
  <c r="DL351" i="1"/>
  <c r="DK352" i="1"/>
  <c r="DL352" i="1"/>
  <c r="DK353" i="1"/>
  <c r="DL353" i="1"/>
  <c r="DK354" i="1"/>
  <c r="DL354" i="1"/>
  <c r="DK355" i="1"/>
  <c r="DL355" i="1"/>
  <c r="DK356" i="1"/>
  <c r="DL356" i="1"/>
  <c r="DK357" i="1"/>
  <c r="DL357" i="1"/>
  <c r="DK358" i="1"/>
  <c r="DL358" i="1"/>
  <c r="DK359" i="1"/>
  <c r="DL359" i="1"/>
  <c r="DK360" i="1"/>
  <c r="DL360" i="1"/>
  <c r="DK361" i="1"/>
  <c r="DL361" i="1"/>
  <c r="DK362" i="1"/>
  <c r="DL362" i="1"/>
  <c r="DK363" i="1"/>
  <c r="DL363" i="1"/>
  <c r="DK364" i="1"/>
  <c r="DL364" i="1"/>
  <c r="DK365" i="1"/>
  <c r="DL365" i="1"/>
  <c r="DK366" i="1"/>
  <c r="DL366" i="1"/>
  <c r="DK367" i="1"/>
  <c r="DL367" i="1"/>
  <c r="DK368" i="1"/>
  <c r="DL368" i="1"/>
  <c r="DK369" i="1"/>
  <c r="DL369" i="1"/>
  <c r="DK370" i="1"/>
  <c r="DL370" i="1"/>
  <c r="DK371" i="1"/>
  <c r="DL371" i="1"/>
  <c r="DK372" i="1"/>
  <c r="DL372" i="1"/>
  <c r="DK373" i="1"/>
  <c r="DL373" i="1"/>
  <c r="DK374" i="1"/>
  <c r="DL374" i="1"/>
  <c r="DK375" i="1"/>
  <c r="DL375" i="1"/>
  <c r="DK376" i="1"/>
  <c r="DL376" i="1"/>
  <c r="DK377" i="1"/>
  <c r="DL377" i="1"/>
  <c r="DK378" i="1"/>
  <c r="DL378" i="1"/>
  <c r="DK379" i="1"/>
  <c r="DL379" i="1"/>
  <c r="DK380" i="1"/>
  <c r="DL380" i="1"/>
  <c r="DK381" i="1"/>
  <c r="DL381" i="1"/>
  <c r="DK382" i="1"/>
  <c r="DL382" i="1"/>
  <c r="DK383" i="1"/>
  <c r="DL383" i="1"/>
  <c r="DK384" i="1"/>
  <c r="DL384" i="1"/>
  <c r="DK385" i="1"/>
  <c r="DL385" i="1"/>
  <c r="DK386" i="1"/>
  <c r="DL386" i="1"/>
  <c r="DK387" i="1"/>
  <c r="DL387" i="1"/>
  <c r="DK388" i="1"/>
  <c r="DL388" i="1"/>
  <c r="DK389" i="1"/>
  <c r="DL389" i="1"/>
  <c r="DK390" i="1"/>
  <c r="DL390" i="1"/>
  <c r="DK391" i="1"/>
  <c r="DL391" i="1"/>
  <c r="DK392" i="1"/>
  <c r="DL392" i="1"/>
  <c r="DK393" i="1"/>
  <c r="DL393" i="1"/>
  <c r="DK394" i="1"/>
  <c r="DL394" i="1"/>
  <c r="DK395" i="1"/>
  <c r="DL395" i="1"/>
  <c r="DK396" i="1"/>
  <c r="DL396" i="1"/>
  <c r="DK397" i="1"/>
  <c r="DL397" i="1"/>
  <c r="DK398" i="1"/>
  <c r="DL398" i="1"/>
  <c r="DK399" i="1"/>
  <c r="DL399" i="1"/>
  <c r="DK400" i="1"/>
  <c r="DL400" i="1"/>
  <c r="DK401" i="1"/>
  <c r="DL401" i="1"/>
  <c r="DK402" i="1"/>
  <c r="DL402" i="1"/>
  <c r="DK403" i="1"/>
  <c r="DL403" i="1"/>
  <c r="DK404" i="1"/>
  <c r="DL404" i="1"/>
  <c r="DK405" i="1"/>
  <c r="DL405" i="1"/>
  <c r="DK406" i="1"/>
  <c r="DL406" i="1"/>
  <c r="DK407" i="1"/>
  <c r="DL407" i="1"/>
  <c r="DK408" i="1"/>
  <c r="DL408" i="1"/>
  <c r="DK409" i="1"/>
  <c r="DL409" i="1"/>
  <c r="DK410" i="1"/>
  <c r="DL410" i="1"/>
  <c r="DK411" i="1"/>
  <c r="DL411" i="1"/>
  <c r="DK412" i="1"/>
  <c r="DL412" i="1"/>
  <c r="DK413" i="1"/>
  <c r="DL413" i="1"/>
  <c r="DK414" i="1"/>
  <c r="DL414" i="1"/>
  <c r="DK415" i="1"/>
  <c r="DL415" i="1"/>
  <c r="DK416" i="1"/>
  <c r="DL416" i="1"/>
  <c r="DK417" i="1"/>
  <c r="DL417" i="1"/>
  <c r="DK418" i="1"/>
  <c r="DL418" i="1"/>
  <c r="DK419" i="1"/>
  <c r="DL419" i="1"/>
  <c r="DK420" i="1"/>
  <c r="DL420" i="1"/>
  <c r="DK421" i="1"/>
  <c r="DL421" i="1"/>
  <c r="DK422" i="1"/>
  <c r="DL422" i="1"/>
  <c r="DK423" i="1"/>
  <c r="DL423" i="1"/>
  <c r="DK424" i="1"/>
  <c r="DL424" i="1"/>
  <c r="DK425" i="1"/>
  <c r="DL425" i="1"/>
  <c r="DK426" i="1"/>
  <c r="DL426" i="1"/>
  <c r="DK427" i="1"/>
  <c r="DL427" i="1"/>
  <c r="DK428" i="1"/>
  <c r="DL428" i="1"/>
  <c r="DK429" i="1"/>
  <c r="DL429" i="1"/>
  <c r="DK430" i="1"/>
  <c r="DL430" i="1"/>
  <c r="DK431" i="1"/>
  <c r="DL431" i="1"/>
  <c r="DK432" i="1"/>
  <c r="DL432" i="1"/>
  <c r="DK433" i="1"/>
  <c r="DL433" i="1"/>
  <c r="DK434" i="1"/>
  <c r="DL434" i="1"/>
  <c r="DK435" i="1"/>
  <c r="DL435" i="1"/>
  <c r="DK436" i="1"/>
  <c r="DL436" i="1"/>
  <c r="DK437" i="1"/>
  <c r="DL437" i="1"/>
  <c r="DK438" i="1"/>
  <c r="DL438" i="1"/>
  <c r="DK439" i="1"/>
  <c r="DL439" i="1"/>
  <c r="DK440" i="1"/>
  <c r="DL440" i="1"/>
  <c r="DK441" i="1"/>
  <c r="DL441" i="1"/>
  <c r="DK442" i="1"/>
  <c r="DL442" i="1"/>
  <c r="DK443" i="1"/>
  <c r="DL443" i="1"/>
  <c r="DK444" i="1"/>
  <c r="DL444" i="1"/>
  <c r="DK445" i="1"/>
  <c r="DL445" i="1"/>
  <c r="DK446" i="1"/>
  <c r="DL446" i="1"/>
  <c r="DK447" i="1"/>
  <c r="DL447" i="1"/>
  <c r="DK448" i="1"/>
  <c r="DL448" i="1"/>
  <c r="DK449" i="1"/>
  <c r="DL449" i="1"/>
  <c r="DK450" i="1"/>
  <c r="DL450" i="1"/>
  <c r="DK451" i="1"/>
  <c r="DL451" i="1"/>
  <c r="DK452" i="1"/>
  <c r="DL452" i="1"/>
  <c r="DK453" i="1"/>
  <c r="DL453" i="1"/>
  <c r="DK454" i="1"/>
  <c r="DL454" i="1"/>
  <c r="DK481" i="1"/>
  <c r="DL481" i="1"/>
  <c r="DK482" i="1"/>
  <c r="DL482" i="1"/>
  <c r="DK483" i="1"/>
  <c r="DL483" i="1"/>
  <c r="DK484" i="1"/>
  <c r="DL484" i="1"/>
  <c r="DK485" i="1"/>
  <c r="DL485" i="1"/>
  <c r="DK486" i="1"/>
  <c r="DL486" i="1"/>
  <c r="DK487" i="1"/>
  <c r="DL487" i="1"/>
  <c r="DK488" i="1"/>
  <c r="DL488" i="1"/>
  <c r="DK489" i="1"/>
  <c r="DL489" i="1"/>
  <c r="DK490" i="1"/>
  <c r="DL490" i="1"/>
  <c r="DK491" i="1"/>
  <c r="DL491" i="1"/>
  <c r="DK492" i="1"/>
  <c r="DL492" i="1"/>
  <c r="DK493" i="1"/>
  <c r="DL493" i="1"/>
  <c r="DK494" i="1"/>
  <c r="DL494" i="1"/>
  <c r="DK495" i="1"/>
  <c r="DL495" i="1"/>
  <c r="DK496" i="1"/>
  <c r="DL496" i="1"/>
  <c r="DK497" i="1"/>
  <c r="DL497" i="1"/>
  <c r="DK498" i="1"/>
  <c r="DL498" i="1"/>
  <c r="DK499" i="1"/>
  <c r="DL499" i="1"/>
  <c r="DK500" i="1"/>
  <c r="DL500" i="1"/>
  <c r="DK501" i="1"/>
  <c r="DL501" i="1"/>
  <c r="DK502" i="1"/>
  <c r="DL502" i="1"/>
  <c r="DK503" i="1"/>
  <c r="DL503" i="1"/>
  <c r="DK504" i="1"/>
  <c r="DL504" i="1"/>
  <c r="DK505" i="1"/>
  <c r="DL505" i="1"/>
  <c r="DK506" i="1"/>
  <c r="DL506" i="1"/>
  <c r="DK507" i="1"/>
  <c r="DL507" i="1"/>
  <c r="DK508" i="1"/>
  <c r="DL508" i="1"/>
  <c r="DK509" i="1"/>
  <c r="DL509" i="1"/>
  <c r="DK510" i="1"/>
  <c r="DL510" i="1"/>
  <c r="DK511" i="1"/>
  <c r="DL511" i="1"/>
  <c r="DK512" i="1"/>
  <c r="DL512" i="1"/>
  <c r="DK513" i="1"/>
  <c r="DL513" i="1"/>
  <c r="DK514" i="1"/>
  <c r="DL514" i="1"/>
  <c r="DK515" i="1"/>
  <c r="DL515" i="1"/>
  <c r="DK516" i="1"/>
  <c r="DL516" i="1"/>
  <c r="DK517" i="1"/>
  <c r="DL517" i="1"/>
  <c r="DK518" i="1"/>
  <c r="DL518" i="1"/>
  <c r="DK519" i="1"/>
  <c r="DL519" i="1"/>
  <c r="DK520" i="1"/>
  <c r="DL520" i="1"/>
  <c r="DK521" i="1"/>
  <c r="DL521" i="1"/>
  <c r="DK522" i="1"/>
  <c r="DL522" i="1"/>
  <c r="DK523" i="1"/>
  <c r="DL523" i="1"/>
  <c r="DK524" i="1"/>
  <c r="DL524" i="1"/>
  <c r="DK525" i="1"/>
  <c r="DL525" i="1"/>
  <c r="DK526" i="1"/>
  <c r="DL526" i="1"/>
  <c r="DK527" i="1"/>
  <c r="DL527" i="1"/>
  <c r="DK528" i="1"/>
  <c r="DL528" i="1"/>
  <c r="DK529" i="1"/>
  <c r="DL529" i="1"/>
  <c r="DK530" i="1"/>
  <c r="DL530" i="1"/>
  <c r="DK531" i="1"/>
  <c r="DL531" i="1"/>
  <c r="DK532" i="1"/>
  <c r="DL532" i="1"/>
  <c r="DK533" i="1"/>
  <c r="DL533" i="1"/>
  <c r="DK534" i="1"/>
  <c r="DL534" i="1"/>
  <c r="DK535" i="1"/>
  <c r="DL535" i="1"/>
  <c r="DK536" i="1"/>
  <c r="DL536" i="1"/>
  <c r="DK537" i="1"/>
  <c r="DL537" i="1"/>
  <c r="DK538" i="1"/>
  <c r="DL538" i="1"/>
  <c r="DK539" i="1"/>
  <c r="DL539" i="1"/>
  <c r="DK540" i="1"/>
  <c r="DL540" i="1"/>
  <c r="DK541" i="1"/>
  <c r="DL541" i="1"/>
  <c r="DK542" i="1"/>
  <c r="DL542" i="1"/>
  <c r="DK543" i="1"/>
  <c r="DL543" i="1"/>
  <c r="DK544" i="1"/>
  <c r="DL544" i="1"/>
  <c r="DK545" i="1"/>
  <c r="DL545" i="1"/>
  <c r="DK546" i="1"/>
  <c r="DL546" i="1"/>
  <c r="DK547" i="1"/>
  <c r="DL547" i="1"/>
  <c r="DK548" i="1"/>
  <c r="DL548" i="1"/>
  <c r="DK549" i="1"/>
  <c r="DL549" i="1"/>
  <c r="DK550" i="1"/>
  <c r="DL550" i="1"/>
  <c r="DK551" i="1"/>
  <c r="DL551" i="1"/>
  <c r="DK552" i="1"/>
  <c r="DL552" i="1"/>
  <c r="DK553" i="1"/>
  <c r="DL553" i="1"/>
  <c r="DK554" i="1"/>
  <c r="DL554" i="1"/>
  <c r="DK555" i="1"/>
  <c r="DL555" i="1"/>
  <c r="DK556" i="1"/>
  <c r="DL556" i="1"/>
  <c r="DK557" i="1"/>
  <c r="DL557" i="1"/>
  <c r="DK558" i="1"/>
  <c r="DL558" i="1"/>
  <c r="DK559" i="1"/>
  <c r="DL559" i="1"/>
  <c r="DK560" i="1"/>
  <c r="DL560" i="1"/>
  <c r="DK561" i="1"/>
  <c r="DL561" i="1"/>
  <c r="DK562" i="1"/>
  <c r="DL562" i="1"/>
  <c r="DK563" i="1"/>
  <c r="DL563" i="1"/>
  <c r="DK564" i="1"/>
  <c r="DL564" i="1"/>
  <c r="DK565" i="1"/>
  <c r="DL565" i="1"/>
  <c r="DK566" i="1"/>
  <c r="DL566" i="1"/>
  <c r="DK567" i="1"/>
  <c r="DL567" i="1"/>
  <c r="DK568" i="1"/>
  <c r="DL568" i="1"/>
  <c r="DK569" i="1"/>
  <c r="DL569" i="1"/>
  <c r="DK570" i="1"/>
  <c r="DL570" i="1"/>
  <c r="DK571" i="1"/>
  <c r="DL571" i="1"/>
  <c r="DK572" i="1"/>
  <c r="DL572" i="1"/>
  <c r="DK573" i="1"/>
  <c r="DL573" i="1"/>
  <c r="DK574" i="1"/>
  <c r="DL574" i="1"/>
  <c r="DK575" i="1"/>
  <c r="DL575" i="1"/>
  <c r="DK576" i="1"/>
  <c r="DL576" i="1"/>
  <c r="DK577" i="1"/>
  <c r="DL577" i="1"/>
  <c r="DK578" i="1"/>
  <c r="DL578" i="1"/>
  <c r="DK579" i="1"/>
  <c r="DL579" i="1"/>
  <c r="DK580" i="1"/>
  <c r="DL580" i="1"/>
  <c r="DK581" i="1"/>
  <c r="DL581" i="1"/>
  <c r="DK582" i="1"/>
  <c r="DL582" i="1"/>
  <c r="DK583" i="1"/>
  <c r="DL583" i="1"/>
  <c r="DK584" i="1"/>
  <c r="DL584" i="1"/>
  <c r="DK585" i="1"/>
  <c r="DL585" i="1"/>
  <c r="DK586" i="1"/>
  <c r="DL586" i="1"/>
  <c r="DK587" i="1"/>
  <c r="DL587" i="1"/>
  <c r="DK588" i="1"/>
  <c r="DL588" i="1"/>
  <c r="DK589" i="1"/>
  <c r="DL589" i="1"/>
  <c r="DK590" i="1"/>
  <c r="DL590" i="1"/>
  <c r="DK591" i="1"/>
  <c r="DL591" i="1"/>
  <c r="DK592" i="1"/>
  <c r="DL592" i="1"/>
  <c r="DK593" i="1"/>
  <c r="DL593" i="1"/>
  <c r="DK594" i="1"/>
  <c r="DL594" i="1"/>
  <c r="DK595" i="1"/>
  <c r="DL595" i="1"/>
  <c r="DK596" i="1"/>
  <c r="DL596" i="1"/>
  <c r="DK597" i="1"/>
  <c r="DL597" i="1"/>
  <c r="DK598" i="1"/>
  <c r="DL598" i="1"/>
  <c r="DK599" i="1"/>
  <c r="DL599" i="1"/>
  <c r="DK600" i="1"/>
  <c r="DL600" i="1"/>
  <c r="DK601" i="1"/>
  <c r="DL601" i="1"/>
  <c r="DK602" i="1"/>
  <c r="DL602" i="1"/>
  <c r="DK603" i="1"/>
  <c r="DL603" i="1"/>
  <c r="DK604" i="1"/>
  <c r="DL604" i="1"/>
  <c r="DK605" i="1"/>
  <c r="DL605" i="1"/>
  <c r="DK606" i="1"/>
  <c r="DL606" i="1"/>
  <c r="DK607" i="1"/>
  <c r="DL607" i="1"/>
  <c r="DK608" i="1"/>
  <c r="DL608" i="1"/>
  <c r="DK609" i="1"/>
  <c r="DL609" i="1"/>
  <c r="DK610" i="1"/>
  <c r="DL610" i="1"/>
  <c r="DK611" i="1"/>
  <c r="DL611" i="1"/>
  <c r="DK612" i="1"/>
  <c r="DL612" i="1"/>
  <c r="DK613" i="1"/>
  <c r="DL613" i="1"/>
  <c r="DK614" i="1"/>
  <c r="DL614" i="1"/>
  <c r="DK615" i="1"/>
  <c r="DL615" i="1"/>
  <c r="DK616" i="1"/>
  <c r="DL616" i="1"/>
  <c r="DK617" i="1"/>
  <c r="DL617" i="1"/>
  <c r="DK618" i="1"/>
  <c r="DL618" i="1"/>
  <c r="DK619" i="1"/>
  <c r="DL619" i="1"/>
  <c r="DK620" i="1"/>
  <c r="DL620" i="1"/>
  <c r="DK621" i="1"/>
  <c r="DL621" i="1"/>
  <c r="DK622" i="1"/>
  <c r="DL622" i="1"/>
  <c r="DK623" i="1"/>
  <c r="DL623" i="1"/>
  <c r="DK624" i="1"/>
  <c r="DL624" i="1"/>
  <c r="DK625" i="1"/>
  <c r="DL625" i="1"/>
  <c r="DK626" i="1"/>
  <c r="DL626" i="1"/>
  <c r="DK627" i="1"/>
  <c r="DL627" i="1"/>
  <c r="DK628" i="1"/>
  <c r="DL628" i="1"/>
  <c r="DK629" i="1"/>
  <c r="DL629" i="1"/>
  <c r="DK630" i="1"/>
  <c r="DL630" i="1"/>
  <c r="DK631" i="1"/>
  <c r="DL631" i="1"/>
  <c r="DK632" i="1"/>
  <c r="DL632" i="1"/>
  <c r="DK633" i="1"/>
  <c r="DL633" i="1"/>
  <c r="DK634" i="1"/>
  <c r="DL634" i="1"/>
  <c r="DK635" i="1"/>
  <c r="DL635" i="1"/>
  <c r="DK636" i="1"/>
  <c r="DL636" i="1"/>
  <c r="DK637" i="1"/>
  <c r="DL637" i="1"/>
  <c r="DK638" i="1"/>
  <c r="DL638" i="1"/>
  <c r="DK639" i="1"/>
  <c r="DL639" i="1"/>
  <c r="DK640" i="1"/>
  <c r="DL640" i="1"/>
  <c r="DK641" i="1"/>
  <c r="DL641" i="1"/>
  <c r="DK642" i="1"/>
  <c r="DL642" i="1"/>
  <c r="DK643" i="1"/>
  <c r="DL643" i="1"/>
  <c r="DK644" i="1"/>
  <c r="DL644" i="1"/>
  <c r="DK645" i="1"/>
  <c r="DL645" i="1"/>
  <c r="DK646" i="1"/>
  <c r="DL646" i="1"/>
  <c r="DK647" i="1"/>
  <c r="DL647" i="1"/>
  <c r="DK648" i="1"/>
  <c r="DL648" i="1"/>
  <c r="DK649" i="1"/>
  <c r="DL649" i="1"/>
  <c r="DK650" i="1"/>
  <c r="DL650" i="1"/>
  <c r="DK651" i="1"/>
  <c r="DL651" i="1"/>
  <c r="DK652" i="1"/>
  <c r="DL652" i="1"/>
  <c r="DK653" i="1"/>
  <c r="DL653" i="1"/>
  <c r="DK654" i="1"/>
  <c r="DL654" i="1"/>
  <c r="DK655" i="1"/>
  <c r="DL655" i="1"/>
  <c r="DK656" i="1"/>
  <c r="DL656" i="1"/>
  <c r="DK657" i="1"/>
  <c r="DL657" i="1"/>
  <c r="DK658" i="1"/>
  <c r="DL658" i="1"/>
  <c r="DK659" i="1"/>
  <c r="DL659" i="1"/>
  <c r="DK660" i="1"/>
  <c r="DL660" i="1"/>
  <c r="DK661" i="1"/>
  <c r="DL661" i="1"/>
  <c r="DK662" i="1"/>
  <c r="DL662" i="1"/>
  <c r="DK663" i="1"/>
  <c r="DL663" i="1"/>
  <c r="DK664" i="1"/>
  <c r="DL664" i="1"/>
  <c r="DK665" i="1"/>
  <c r="DL665" i="1"/>
  <c r="DK666" i="1"/>
  <c r="DL666" i="1"/>
  <c r="DK667" i="1"/>
  <c r="DL667" i="1"/>
  <c r="DK668" i="1"/>
  <c r="DL668" i="1"/>
  <c r="DK693" i="1"/>
  <c r="DL693" i="1"/>
  <c r="DK694" i="1"/>
  <c r="DL694" i="1"/>
  <c r="DK695" i="1"/>
  <c r="DL695" i="1"/>
  <c r="DK696" i="1"/>
  <c r="DL696" i="1"/>
  <c r="DK697" i="1"/>
  <c r="DL697" i="1"/>
  <c r="DK698" i="1"/>
  <c r="DL698" i="1"/>
  <c r="DK699" i="1"/>
  <c r="DL699" i="1"/>
  <c r="DK700" i="1"/>
  <c r="DL700" i="1"/>
  <c r="DK701" i="1"/>
  <c r="DL701" i="1"/>
  <c r="DK702" i="1"/>
  <c r="DL702" i="1"/>
  <c r="DK703" i="1"/>
  <c r="DL703" i="1"/>
  <c r="DK704" i="1"/>
  <c r="DL704" i="1"/>
  <c r="DK705" i="1"/>
  <c r="DL705" i="1"/>
  <c r="DK706" i="1"/>
  <c r="DL706" i="1"/>
  <c r="DK707" i="1"/>
  <c r="DL707" i="1"/>
  <c r="DK708" i="1"/>
  <c r="DL708" i="1"/>
  <c r="DK709" i="1"/>
  <c r="DL709" i="1"/>
  <c r="DK710" i="1"/>
  <c r="DL710" i="1"/>
  <c r="DK711" i="1"/>
  <c r="DL711" i="1"/>
  <c r="DK712" i="1"/>
  <c r="DL712" i="1"/>
  <c r="DK713" i="1"/>
  <c r="DL713" i="1"/>
  <c r="DK714" i="1"/>
  <c r="DL714" i="1"/>
  <c r="DK715" i="1"/>
  <c r="DL715" i="1"/>
  <c r="DK716" i="1"/>
  <c r="DL716" i="1"/>
  <c r="DK717" i="1"/>
  <c r="DL717" i="1"/>
  <c r="DK718" i="1"/>
  <c r="DL718" i="1"/>
  <c r="DK719" i="1"/>
  <c r="DL719" i="1"/>
  <c r="DK720" i="1"/>
  <c r="DL720" i="1"/>
  <c r="DM745" i="1"/>
  <c r="DM744" i="1"/>
  <c r="DM743" i="1"/>
  <c r="DM742" i="1"/>
  <c r="DM741" i="1"/>
  <c r="DM740" i="1"/>
  <c r="DM739" i="1"/>
  <c r="DM738" i="1"/>
  <c r="DM737" i="1"/>
  <c r="DM736" i="1"/>
  <c r="DM735" i="1"/>
  <c r="DM734" i="1"/>
  <c r="DM733" i="1"/>
  <c r="DM732" i="1"/>
  <c r="DM731" i="1"/>
  <c r="DM730" i="1"/>
  <c r="DM729" i="1"/>
  <c r="DR729" i="1"/>
  <c r="DM728" i="1"/>
  <c r="DM727" i="1"/>
  <c r="DM726" i="1"/>
  <c r="DM725" i="1"/>
  <c r="DM724" i="1"/>
  <c r="DM723" i="1"/>
  <c r="DM722" i="1"/>
  <c r="DM721" i="1"/>
  <c r="DM692" i="1"/>
  <c r="DM691" i="1"/>
  <c r="DM690" i="1"/>
  <c r="DM689" i="1"/>
  <c r="DM688" i="1"/>
  <c r="DM687" i="1"/>
  <c r="DM686" i="1"/>
  <c r="DM685" i="1"/>
  <c r="DM684" i="1"/>
  <c r="DM683" i="1"/>
  <c r="DM682" i="1"/>
  <c r="DM681" i="1"/>
  <c r="DM680" i="1"/>
  <c r="DM679" i="1"/>
  <c r="DM678" i="1"/>
  <c r="DM677" i="1"/>
  <c r="DM676" i="1"/>
  <c r="DR676" i="1"/>
  <c r="DM675" i="1"/>
  <c r="DM674" i="1"/>
  <c r="DM673" i="1"/>
  <c r="DM672" i="1"/>
  <c r="DM671" i="1"/>
  <c r="DM670" i="1"/>
  <c r="DM669" i="1"/>
  <c r="DM480" i="1"/>
  <c r="DM479" i="1"/>
  <c r="DM478" i="1"/>
  <c r="DM477" i="1"/>
  <c r="DM476" i="1"/>
  <c r="DM475" i="1"/>
  <c r="DM474" i="1"/>
  <c r="DM473" i="1"/>
  <c r="DM472" i="1"/>
  <c r="DM471" i="1"/>
  <c r="DM470" i="1"/>
  <c r="DM469" i="1"/>
  <c r="DM468" i="1"/>
  <c r="DM467" i="1"/>
  <c r="DM466" i="1"/>
  <c r="DM465" i="1"/>
  <c r="DM464" i="1"/>
  <c r="DR464" i="1"/>
  <c r="DM463" i="1"/>
  <c r="DM462" i="1"/>
  <c r="DM461" i="1"/>
  <c r="DM460" i="1"/>
  <c r="DM459" i="1"/>
  <c r="DM458" i="1"/>
  <c r="DM457" i="1"/>
  <c r="DM456" i="1"/>
  <c r="DM455" i="1"/>
  <c r="DM215" i="1"/>
  <c r="DM214" i="1"/>
  <c r="DM213" i="1"/>
  <c r="DM212" i="1"/>
  <c r="DM211" i="1"/>
  <c r="DM210" i="1"/>
  <c r="DM209" i="1"/>
  <c r="DM208" i="1"/>
  <c r="DM207" i="1"/>
  <c r="DM206" i="1"/>
  <c r="DM205" i="1"/>
  <c r="DM204" i="1"/>
  <c r="DM203" i="1"/>
  <c r="DM202" i="1"/>
  <c r="DM201" i="1"/>
  <c r="DM200" i="1"/>
  <c r="DM199" i="1"/>
  <c r="DR199" i="1"/>
  <c r="DM198" i="1"/>
  <c r="DM197" i="1"/>
  <c r="DM196" i="1"/>
  <c r="DM195" i="1"/>
  <c r="DM194" i="1"/>
  <c r="DM193" i="1"/>
  <c r="DM192" i="1"/>
  <c r="DM191" i="1"/>
  <c r="DM162" i="1"/>
  <c r="DM161" i="1"/>
  <c r="DM160" i="1"/>
  <c r="DM159" i="1"/>
  <c r="DM158" i="1"/>
  <c r="DM157" i="1"/>
  <c r="DM156" i="1"/>
  <c r="DM155" i="1"/>
  <c r="DM154" i="1"/>
  <c r="DM153" i="1"/>
  <c r="DM152" i="1"/>
  <c r="DM151" i="1"/>
  <c r="DM150" i="1"/>
  <c r="DM149" i="1"/>
  <c r="DM148" i="1"/>
  <c r="DM147" i="1"/>
  <c r="DM146" i="1"/>
  <c r="DR146" i="1"/>
  <c r="DM145" i="1"/>
  <c r="DM144" i="1"/>
  <c r="DM143" i="1"/>
  <c r="DM142" i="1"/>
  <c r="DM141" i="1"/>
  <c r="DM140" i="1"/>
  <c r="DM139" i="1"/>
  <c r="DM138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R89" i="1"/>
  <c r="DM88" i="1"/>
  <c r="DM87" i="1"/>
  <c r="DM86" i="1"/>
  <c r="DM85" i="1"/>
  <c r="DM84" i="1"/>
  <c r="DM83" i="1"/>
  <c r="DM56" i="1"/>
  <c r="DM55" i="1"/>
  <c r="DM54" i="1"/>
  <c r="DM53" i="1"/>
  <c r="DM51" i="1"/>
  <c r="DM50" i="1"/>
  <c r="DM49" i="1"/>
  <c r="DM48" i="1"/>
  <c r="DM47" i="1"/>
  <c r="DM44" i="1"/>
  <c r="DM42" i="1"/>
  <c r="DM40" i="1"/>
  <c r="DM39" i="1"/>
  <c r="DM38" i="1"/>
  <c r="DM37" i="1"/>
  <c r="DM35" i="1"/>
  <c r="DM34" i="1"/>
  <c r="DO34" i="1"/>
  <c r="DN745" i="1"/>
  <c r="DN744" i="1"/>
  <c r="DN743" i="1"/>
  <c r="DN742" i="1"/>
  <c r="DN741" i="1"/>
  <c r="DN740" i="1"/>
  <c r="DN739" i="1"/>
  <c r="DN738" i="1"/>
  <c r="DN737" i="1"/>
  <c r="DN736" i="1"/>
  <c r="DN735" i="1"/>
  <c r="DN734" i="1"/>
  <c r="DN733" i="1"/>
  <c r="DN732" i="1"/>
  <c r="DN731" i="1"/>
  <c r="DN730" i="1"/>
  <c r="DN729" i="1"/>
  <c r="DN728" i="1"/>
  <c r="DN727" i="1"/>
  <c r="DN726" i="1"/>
  <c r="DN725" i="1"/>
  <c r="DN724" i="1"/>
  <c r="DN723" i="1"/>
  <c r="DN722" i="1"/>
  <c r="DN721" i="1"/>
  <c r="DN692" i="1"/>
  <c r="DN691" i="1"/>
  <c r="DN690" i="1"/>
  <c r="DN689" i="1"/>
  <c r="DN688" i="1"/>
  <c r="DN687" i="1"/>
  <c r="DN686" i="1"/>
  <c r="DN685" i="1"/>
  <c r="DN684" i="1"/>
  <c r="DN683" i="1"/>
  <c r="DN682" i="1"/>
  <c r="DN681" i="1"/>
  <c r="DN680" i="1"/>
  <c r="DN679" i="1"/>
  <c r="DN678" i="1"/>
  <c r="DN677" i="1"/>
  <c r="DN676" i="1"/>
  <c r="DN675" i="1"/>
  <c r="DN674" i="1"/>
  <c r="DN673" i="1"/>
  <c r="DN672" i="1"/>
  <c r="DN671" i="1"/>
  <c r="DN670" i="1"/>
  <c r="DN669" i="1"/>
  <c r="DN480" i="1"/>
  <c r="DN479" i="1"/>
  <c r="DN478" i="1"/>
  <c r="DN477" i="1"/>
  <c r="DN476" i="1"/>
  <c r="DN475" i="1"/>
  <c r="DN474" i="1"/>
  <c r="DN473" i="1"/>
  <c r="DN472" i="1"/>
  <c r="DN471" i="1"/>
  <c r="DN470" i="1"/>
  <c r="DN469" i="1"/>
  <c r="DN468" i="1"/>
  <c r="DN467" i="1"/>
  <c r="DN466" i="1"/>
  <c r="DN465" i="1"/>
  <c r="DN464" i="1"/>
  <c r="DN463" i="1"/>
  <c r="DN462" i="1"/>
  <c r="DN461" i="1"/>
  <c r="DN460" i="1"/>
  <c r="DN459" i="1"/>
  <c r="DN458" i="1"/>
  <c r="DN457" i="1"/>
  <c r="DN456" i="1"/>
  <c r="DN455" i="1"/>
  <c r="DN215" i="1"/>
  <c r="DN214" i="1"/>
  <c r="DN213" i="1"/>
  <c r="DN212" i="1"/>
  <c r="DN211" i="1"/>
  <c r="DN210" i="1"/>
  <c r="DN209" i="1"/>
  <c r="DN208" i="1"/>
  <c r="DN207" i="1"/>
  <c r="DN206" i="1"/>
  <c r="DN205" i="1"/>
  <c r="DN204" i="1"/>
  <c r="DN203" i="1"/>
  <c r="DN202" i="1"/>
  <c r="DN201" i="1"/>
  <c r="DN200" i="1"/>
  <c r="DN199" i="1"/>
  <c r="DN198" i="1"/>
  <c r="DN197" i="1"/>
  <c r="DN196" i="1"/>
  <c r="DN195" i="1"/>
  <c r="DN194" i="1"/>
  <c r="DN193" i="1"/>
  <c r="DN192" i="1"/>
  <c r="DN191" i="1"/>
  <c r="DN162" i="1"/>
  <c r="DN161" i="1"/>
  <c r="DN160" i="1"/>
  <c r="DN159" i="1"/>
  <c r="DN158" i="1"/>
  <c r="DN157" i="1"/>
  <c r="DN156" i="1"/>
  <c r="DN155" i="1"/>
  <c r="DN154" i="1"/>
  <c r="DN153" i="1"/>
  <c r="DN152" i="1"/>
  <c r="DN151" i="1"/>
  <c r="DN150" i="1"/>
  <c r="DN149" i="1"/>
  <c r="DN148" i="1"/>
  <c r="DN147" i="1"/>
  <c r="DN146" i="1"/>
  <c r="DN145" i="1"/>
  <c r="DN144" i="1"/>
  <c r="DN143" i="1"/>
  <c r="DN142" i="1"/>
  <c r="DN141" i="1"/>
  <c r="DN140" i="1"/>
  <c r="DN139" i="1"/>
  <c r="DN138" i="1"/>
  <c r="DN109" i="1"/>
  <c r="DN108" i="1"/>
  <c r="DN107" i="1"/>
  <c r="DN106" i="1"/>
  <c r="DN105" i="1"/>
  <c r="DN104" i="1"/>
  <c r="DN103" i="1"/>
  <c r="DN102" i="1"/>
  <c r="DN101" i="1"/>
  <c r="DN100" i="1"/>
  <c r="DN99" i="1"/>
  <c r="DN98" i="1"/>
  <c r="DN97" i="1"/>
  <c r="DN96" i="1"/>
  <c r="DN95" i="1"/>
  <c r="DN94" i="1"/>
  <c r="DN93" i="1"/>
  <c r="DN92" i="1"/>
  <c r="DN91" i="1"/>
  <c r="DN90" i="1"/>
  <c r="DN89" i="1"/>
  <c r="DN88" i="1"/>
  <c r="DN87" i="1"/>
  <c r="DN86" i="1"/>
  <c r="DN85" i="1"/>
  <c r="DN84" i="1"/>
  <c r="DN83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I745" i="1"/>
  <c r="DI744" i="1"/>
  <c r="DK744" i="1"/>
  <c r="DI743" i="1"/>
  <c r="DI742" i="1"/>
  <c r="DK742" i="1"/>
  <c r="DI741" i="1"/>
  <c r="DI740" i="1"/>
  <c r="DK740" i="1"/>
  <c r="DI739" i="1"/>
  <c r="DI738" i="1"/>
  <c r="DK738" i="1"/>
  <c r="DI737" i="1"/>
  <c r="DI736" i="1"/>
  <c r="DK736" i="1"/>
  <c r="DI735" i="1"/>
  <c r="DI734" i="1"/>
  <c r="DK734" i="1"/>
  <c r="DI733" i="1"/>
  <c r="DI732" i="1"/>
  <c r="DK732" i="1"/>
  <c r="DI731" i="1"/>
  <c r="DI730" i="1"/>
  <c r="DK730" i="1"/>
  <c r="DI729" i="1"/>
  <c r="DI728" i="1"/>
  <c r="DK728" i="1"/>
  <c r="DI727" i="1"/>
  <c r="DI726" i="1"/>
  <c r="DK726" i="1"/>
  <c r="DI725" i="1"/>
  <c r="DI724" i="1"/>
  <c r="DK724" i="1"/>
  <c r="DI723" i="1"/>
  <c r="DI722" i="1"/>
  <c r="DK722" i="1"/>
  <c r="DI721" i="1"/>
  <c r="DI692" i="1"/>
  <c r="DK692" i="1"/>
  <c r="DI691" i="1"/>
  <c r="DI690" i="1"/>
  <c r="DK690" i="1"/>
  <c r="DI689" i="1"/>
  <c r="DI688" i="1"/>
  <c r="DK688" i="1"/>
  <c r="DI687" i="1"/>
  <c r="DI686" i="1"/>
  <c r="DK686" i="1"/>
  <c r="DI685" i="1"/>
  <c r="DI684" i="1"/>
  <c r="DK684" i="1"/>
  <c r="DI683" i="1"/>
  <c r="DI682" i="1"/>
  <c r="DK682" i="1"/>
  <c r="DI681" i="1"/>
  <c r="DI680" i="1"/>
  <c r="DK680" i="1"/>
  <c r="DI679" i="1"/>
  <c r="DI678" i="1"/>
  <c r="DK678" i="1"/>
  <c r="DI677" i="1"/>
  <c r="DI676" i="1"/>
  <c r="DK676" i="1"/>
  <c r="DI675" i="1"/>
  <c r="DI674" i="1"/>
  <c r="DK674" i="1"/>
  <c r="DI673" i="1"/>
  <c r="DI672" i="1"/>
  <c r="DK672" i="1"/>
  <c r="DI671" i="1"/>
  <c r="DI670" i="1"/>
  <c r="DK670" i="1"/>
  <c r="DI669" i="1"/>
  <c r="DI480" i="1"/>
  <c r="DK480" i="1"/>
  <c r="DI479" i="1"/>
  <c r="DI478" i="1"/>
  <c r="DK478" i="1"/>
  <c r="DI477" i="1"/>
  <c r="DI476" i="1"/>
  <c r="DK476" i="1"/>
  <c r="DI475" i="1"/>
  <c r="DI474" i="1"/>
  <c r="DK474" i="1"/>
  <c r="DI473" i="1"/>
  <c r="DI472" i="1"/>
  <c r="DK472" i="1"/>
  <c r="DI471" i="1"/>
  <c r="DI470" i="1"/>
  <c r="DK470" i="1"/>
  <c r="DI469" i="1"/>
  <c r="DI468" i="1"/>
  <c r="DK468" i="1"/>
  <c r="DI467" i="1"/>
  <c r="DI466" i="1"/>
  <c r="DK466" i="1"/>
  <c r="DI465" i="1"/>
  <c r="DI464" i="1"/>
  <c r="DK464" i="1"/>
  <c r="DI463" i="1"/>
  <c r="DI462" i="1"/>
  <c r="DK462" i="1"/>
  <c r="DI461" i="1"/>
  <c r="DI56" i="1"/>
  <c r="DK56" i="1"/>
  <c r="DI55" i="1"/>
  <c r="DI54" i="1"/>
  <c r="DK54" i="1"/>
  <c r="DI53" i="1"/>
  <c r="DK53" i="1"/>
  <c r="DI52" i="1"/>
  <c r="DI51" i="1"/>
  <c r="DI50" i="1"/>
  <c r="DI49" i="1"/>
  <c r="DK49" i="1"/>
  <c r="DI48" i="1"/>
  <c r="DK48" i="1"/>
  <c r="DI47" i="1"/>
  <c r="DI46" i="1"/>
  <c r="DK46" i="1"/>
  <c r="DI45" i="1"/>
  <c r="DK45" i="1"/>
  <c r="DI44" i="1"/>
  <c r="DI43" i="1"/>
  <c r="DK43" i="1"/>
  <c r="DI42" i="1"/>
  <c r="DI41" i="1"/>
  <c r="DK41" i="1"/>
  <c r="DI40" i="1"/>
  <c r="DK40" i="1"/>
  <c r="DI39" i="1"/>
  <c r="DI38" i="1"/>
  <c r="DK38" i="1"/>
  <c r="DI37" i="1"/>
  <c r="DK37" i="1"/>
  <c r="DI36" i="1"/>
  <c r="DI35" i="1"/>
  <c r="DI34" i="1"/>
  <c r="DK34" i="1"/>
  <c r="DI109" i="1"/>
  <c r="DI108" i="1"/>
  <c r="DK108" i="1"/>
  <c r="DI107" i="1"/>
  <c r="DI106" i="1"/>
  <c r="DK106" i="1"/>
  <c r="DI105" i="1"/>
  <c r="DI104" i="1"/>
  <c r="DK104" i="1"/>
  <c r="DI103" i="1"/>
  <c r="DI102" i="1"/>
  <c r="DK102" i="1"/>
  <c r="DI101" i="1"/>
  <c r="DI100" i="1"/>
  <c r="DK100" i="1"/>
  <c r="DI99" i="1"/>
  <c r="DI98" i="1"/>
  <c r="DK98" i="1"/>
  <c r="DI97" i="1"/>
  <c r="DI96" i="1"/>
  <c r="DK96" i="1"/>
  <c r="DI95" i="1"/>
  <c r="DI94" i="1"/>
  <c r="DK94" i="1"/>
  <c r="DI93" i="1"/>
  <c r="DI92" i="1"/>
  <c r="DK92" i="1"/>
  <c r="DI91" i="1"/>
  <c r="DI90" i="1"/>
  <c r="DK90" i="1"/>
  <c r="DI89" i="1"/>
  <c r="DI88" i="1"/>
  <c r="DK88" i="1"/>
  <c r="DI87" i="1"/>
  <c r="DI86" i="1"/>
  <c r="DK86" i="1"/>
  <c r="DI85" i="1"/>
  <c r="DI84" i="1"/>
  <c r="DK84" i="1"/>
  <c r="DI83" i="1"/>
  <c r="DI162" i="1"/>
  <c r="DK162" i="1"/>
  <c r="DI161" i="1"/>
  <c r="DI160" i="1"/>
  <c r="DK160" i="1"/>
  <c r="DI159" i="1"/>
  <c r="DI158" i="1"/>
  <c r="DK158" i="1"/>
  <c r="DI157" i="1"/>
  <c r="DI156" i="1"/>
  <c r="DK156" i="1"/>
  <c r="DI155" i="1"/>
  <c r="DI154" i="1"/>
  <c r="DK154" i="1"/>
  <c r="DI153" i="1"/>
  <c r="DI152" i="1"/>
  <c r="DK152" i="1"/>
  <c r="DI151" i="1"/>
  <c r="DI150" i="1"/>
  <c r="DK150" i="1"/>
  <c r="DI149" i="1"/>
  <c r="DI148" i="1"/>
  <c r="DK148" i="1"/>
  <c r="DI147" i="1"/>
  <c r="DI146" i="1"/>
  <c r="DK146" i="1"/>
  <c r="DI145" i="1"/>
  <c r="DI144" i="1"/>
  <c r="DK144" i="1"/>
  <c r="DI143" i="1"/>
  <c r="DI142" i="1"/>
  <c r="DK142" i="1"/>
  <c r="DI141" i="1"/>
  <c r="DI140" i="1"/>
  <c r="DK140" i="1"/>
  <c r="DI139" i="1"/>
  <c r="DI138" i="1"/>
  <c r="DK138" i="1"/>
  <c r="DI215" i="1"/>
  <c r="DI214" i="1"/>
  <c r="DK214" i="1"/>
  <c r="DI213" i="1"/>
  <c r="DI212" i="1"/>
  <c r="DK212" i="1"/>
  <c r="DI211" i="1"/>
  <c r="DI210" i="1"/>
  <c r="DK210" i="1"/>
  <c r="DI209" i="1"/>
  <c r="DI208" i="1"/>
  <c r="DK208" i="1"/>
  <c r="DI207" i="1"/>
  <c r="DI206" i="1"/>
  <c r="DK206" i="1"/>
  <c r="DI205" i="1"/>
  <c r="DI204" i="1"/>
  <c r="DK204" i="1"/>
  <c r="DI203" i="1"/>
  <c r="DI202" i="1"/>
  <c r="DK202" i="1"/>
  <c r="DI201" i="1"/>
  <c r="DI200" i="1"/>
  <c r="DK200" i="1"/>
  <c r="DI199" i="1"/>
  <c r="DI198" i="1"/>
  <c r="DK198" i="1"/>
  <c r="DI197" i="1"/>
  <c r="DI196" i="1"/>
  <c r="DK196" i="1"/>
  <c r="DI195" i="1"/>
  <c r="DI194" i="1"/>
  <c r="DK194" i="1"/>
  <c r="DI193" i="1"/>
  <c r="DI192" i="1"/>
  <c r="DK192" i="1"/>
  <c r="DI191" i="1"/>
  <c r="DI459" i="1"/>
  <c r="DI458" i="1"/>
  <c r="DI457" i="1"/>
  <c r="DI456" i="1"/>
  <c r="DI455" i="1"/>
  <c r="DI460" i="1"/>
  <c r="DJ458" i="1"/>
  <c r="DK458" i="1"/>
  <c r="DJ193" i="1"/>
  <c r="DK193" i="1"/>
  <c r="DJ201" i="1"/>
  <c r="DK201" i="1"/>
  <c r="DL201" i="1"/>
  <c r="DJ213" i="1"/>
  <c r="DK213" i="1"/>
  <c r="DL213" i="1"/>
  <c r="DJ143" i="1"/>
  <c r="DK143" i="1"/>
  <c r="DJ155" i="1"/>
  <c r="DK155" i="1"/>
  <c r="DL155" i="1"/>
  <c r="DJ83" i="1"/>
  <c r="DK83" i="1"/>
  <c r="DJ91" i="1"/>
  <c r="DK91" i="1"/>
  <c r="DL91" i="1"/>
  <c r="DJ99" i="1"/>
  <c r="DK99" i="1"/>
  <c r="DL99" i="1"/>
  <c r="DJ103" i="1"/>
  <c r="DK103" i="1"/>
  <c r="DL103" i="1"/>
  <c r="DJ35" i="1"/>
  <c r="DK35" i="1"/>
  <c r="DJ51" i="1"/>
  <c r="DK51" i="1"/>
  <c r="DL51" i="1"/>
  <c r="DJ463" i="1"/>
  <c r="DK463" i="1"/>
  <c r="DL463" i="1"/>
  <c r="DJ467" i="1"/>
  <c r="DK467" i="1"/>
  <c r="DL467" i="1"/>
  <c r="DJ475" i="1"/>
  <c r="DK475" i="1"/>
  <c r="DL475" i="1"/>
  <c r="DJ671" i="1"/>
  <c r="DK671" i="1"/>
  <c r="DJ679" i="1"/>
  <c r="DK679" i="1"/>
  <c r="DL679" i="1"/>
  <c r="DJ683" i="1"/>
  <c r="DK683" i="1"/>
  <c r="DL683" i="1"/>
  <c r="DJ691" i="1"/>
  <c r="DK691" i="1"/>
  <c r="DL691" i="1"/>
  <c r="DJ727" i="1"/>
  <c r="DK727" i="1"/>
  <c r="DJ735" i="1"/>
  <c r="DK735" i="1"/>
  <c r="DL735" i="1"/>
  <c r="DJ743" i="1"/>
  <c r="DK743" i="1"/>
  <c r="DL743" i="1"/>
  <c r="DJ455" i="1"/>
  <c r="DK455" i="1"/>
  <c r="DJ52" i="1"/>
  <c r="DK52" i="1"/>
  <c r="DL52" i="1"/>
  <c r="DJ456" i="1"/>
  <c r="DK456" i="1"/>
  <c r="DJ191" i="1"/>
  <c r="DK191" i="1"/>
  <c r="DJ195" i="1"/>
  <c r="DK195" i="1"/>
  <c r="DJ199" i="1"/>
  <c r="DK199" i="1"/>
  <c r="DL199" i="1"/>
  <c r="DJ203" i="1"/>
  <c r="DK203" i="1"/>
  <c r="DL203" i="1"/>
  <c r="DJ207" i="1"/>
  <c r="DK207" i="1"/>
  <c r="DL207" i="1"/>
  <c r="DJ211" i="1"/>
  <c r="DK211" i="1"/>
  <c r="DL211" i="1"/>
  <c r="DJ215" i="1"/>
  <c r="DK215" i="1"/>
  <c r="DL215" i="1"/>
  <c r="DJ141" i="1"/>
  <c r="DK141" i="1"/>
  <c r="DJ145" i="1"/>
  <c r="DK145" i="1"/>
  <c r="DL145" i="1"/>
  <c r="DJ149" i="1"/>
  <c r="DK149" i="1"/>
  <c r="DL149" i="1"/>
  <c r="DJ153" i="1"/>
  <c r="DK153" i="1"/>
  <c r="DL153" i="1"/>
  <c r="DJ157" i="1"/>
  <c r="DK157" i="1"/>
  <c r="DL157" i="1"/>
  <c r="DJ161" i="1"/>
  <c r="DK161" i="1"/>
  <c r="DL161" i="1"/>
  <c r="DJ85" i="1"/>
  <c r="DK85" i="1"/>
  <c r="DJ89" i="1"/>
  <c r="DK89" i="1"/>
  <c r="DL89" i="1"/>
  <c r="DJ93" i="1"/>
  <c r="DK93" i="1"/>
  <c r="DL93" i="1"/>
  <c r="DJ97" i="1"/>
  <c r="DK97" i="1"/>
  <c r="DL97" i="1"/>
  <c r="DJ101" i="1"/>
  <c r="DK101" i="1"/>
  <c r="DL101" i="1"/>
  <c r="DJ105" i="1"/>
  <c r="DK105" i="1"/>
  <c r="DL105" i="1"/>
  <c r="DJ109" i="1"/>
  <c r="DK109" i="1"/>
  <c r="DL109" i="1"/>
  <c r="DJ461" i="1"/>
  <c r="DK461" i="1"/>
  <c r="DL461" i="1"/>
  <c r="DJ465" i="1"/>
  <c r="DR465" i="1"/>
  <c r="DK465" i="1"/>
  <c r="DL465" i="1"/>
  <c r="DJ469" i="1"/>
  <c r="DK469" i="1"/>
  <c r="DL469" i="1"/>
  <c r="DJ473" i="1"/>
  <c r="DK473" i="1"/>
  <c r="DL473" i="1"/>
  <c r="DJ477" i="1"/>
  <c r="DK477" i="1"/>
  <c r="DL477" i="1"/>
  <c r="DJ669" i="1"/>
  <c r="DK669" i="1"/>
  <c r="DJ673" i="1"/>
  <c r="DK673" i="1"/>
  <c r="DJ677" i="1"/>
  <c r="DR677" i="1"/>
  <c r="DK677" i="1"/>
  <c r="DL677" i="1"/>
  <c r="DJ681" i="1"/>
  <c r="DK681" i="1"/>
  <c r="DL681" i="1"/>
  <c r="DJ685" i="1"/>
  <c r="DK685" i="1"/>
  <c r="DL685" i="1"/>
  <c r="DJ689" i="1"/>
  <c r="DK689" i="1"/>
  <c r="DL689" i="1"/>
  <c r="DJ721" i="1"/>
  <c r="DK721" i="1"/>
  <c r="DJ725" i="1"/>
  <c r="DK725" i="1"/>
  <c r="DJ729" i="1"/>
  <c r="DK729" i="1"/>
  <c r="DL729" i="1"/>
  <c r="DJ733" i="1"/>
  <c r="DK733" i="1"/>
  <c r="DL733" i="1"/>
  <c r="DJ737" i="1"/>
  <c r="DK737" i="1"/>
  <c r="DL737" i="1"/>
  <c r="DJ741" i="1"/>
  <c r="DK741" i="1"/>
  <c r="DL741" i="1"/>
  <c r="DJ745" i="1"/>
  <c r="DK745" i="1"/>
  <c r="DL745" i="1"/>
  <c r="DJ460" i="1"/>
  <c r="DK460" i="1"/>
  <c r="DL460" i="1"/>
  <c r="DJ197" i="1"/>
  <c r="DK197" i="1"/>
  <c r="DJ205" i="1"/>
  <c r="DK205" i="1"/>
  <c r="DL205" i="1"/>
  <c r="DJ209" i="1"/>
  <c r="DK209" i="1"/>
  <c r="DL209" i="1"/>
  <c r="DJ139" i="1"/>
  <c r="DK139" i="1"/>
  <c r="DJ147" i="1"/>
  <c r="DR147" i="1"/>
  <c r="DK147" i="1"/>
  <c r="DL147" i="1"/>
  <c r="DJ151" i="1"/>
  <c r="DK151" i="1"/>
  <c r="DL151" i="1"/>
  <c r="DJ159" i="1"/>
  <c r="DK159" i="1"/>
  <c r="DL159" i="1"/>
  <c r="DJ87" i="1"/>
  <c r="DK87" i="1"/>
  <c r="DJ95" i="1"/>
  <c r="DK95" i="1"/>
  <c r="DL95" i="1"/>
  <c r="DJ107" i="1"/>
  <c r="DK107" i="1"/>
  <c r="DL107" i="1"/>
  <c r="DJ39" i="1"/>
  <c r="DK39" i="1"/>
  <c r="DL39" i="1"/>
  <c r="DJ47" i="1"/>
  <c r="DK47" i="1"/>
  <c r="DL47" i="1"/>
  <c r="DJ55" i="1"/>
  <c r="DK55" i="1"/>
  <c r="DL55" i="1"/>
  <c r="DJ471" i="1"/>
  <c r="DK471" i="1"/>
  <c r="DL471" i="1"/>
  <c r="DJ479" i="1"/>
  <c r="DK479" i="1"/>
  <c r="DL479" i="1"/>
  <c r="DJ675" i="1"/>
  <c r="DK675" i="1"/>
  <c r="DL675" i="1"/>
  <c r="DJ687" i="1"/>
  <c r="DK687" i="1"/>
  <c r="DL687" i="1"/>
  <c r="DJ723" i="1"/>
  <c r="DK723" i="1"/>
  <c r="DJ731" i="1"/>
  <c r="DK731" i="1"/>
  <c r="DL731" i="1"/>
  <c r="DJ739" i="1"/>
  <c r="DK739" i="1"/>
  <c r="DL739" i="1"/>
  <c r="DJ459" i="1"/>
  <c r="DK459" i="1"/>
  <c r="DJ36" i="1"/>
  <c r="DK36" i="1"/>
  <c r="DJ44" i="1"/>
  <c r="DK44" i="1"/>
  <c r="DL44" i="1"/>
  <c r="DJ457" i="1"/>
  <c r="DK457" i="1"/>
  <c r="DJ42" i="1"/>
  <c r="DK42" i="1"/>
  <c r="DL42" i="1"/>
  <c r="DJ50" i="1"/>
  <c r="DK50" i="1"/>
  <c r="DL50" i="1"/>
  <c r="DJ43" i="1"/>
  <c r="DS146" i="1"/>
  <c r="DS729" i="1"/>
  <c r="DS199" i="1"/>
  <c r="DS464" i="1"/>
  <c r="DS89" i="1"/>
  <c r="DS676" i="1"/>
  <c r="DJ198" i="1"/>
  <c r="DL198" i="1"/>
  <c r="DJ206" i="1"/>
  <c r="DL206" i="1"/>
  <c r="DJ214" i="1"/>
  <c r="DL214" i="1"/>
  <c r="DJ144" i="1"/>
  <c r="DL144" i="1"/>
  <c r="DJ148" i="1"/>
  <c r="DL148" i="1"/>
  <c r="DJ156" i="1"/>
  <c r="DL156" i="1"/>
  <c r="DJ88" i="1"/>
  <c r="DL88" i="1"/>
  <c r="DJ96" i="1"/>
  <c r="DL96" i="1"/>
  <c r="DJ104" i="1"/>
  <c r="DL104" i="1"/>
  <c r="DJ464" i="1"/>
  <c r="DL464" i="1"/>
  <c r="DJ472" i="1"/>
  <c r="DL472" i="1"/>
  <c r="DJ476" i="1"/>
  <c r="DL476" i="1"/>
  <c r="DJ672" i="1"/>
  <c r="DJ676" i="1"/>
  <c r="DL676" i="1"/>
  <c r="DJ680" i="1"/>
  <c r="DL680" i="1"/>
  <c r="DJ684" i="1"/>
  <c r="DL684" i="1"/>
  <c r="DJ688" i="1"/>
  <c r="DL688" i="1"/>
  <c r="DJ692" i="1"/>
  <c r="DL692" i="1"/>
  <c r="DJ728" i="1"/>
  <c r="DL728" i="1"/>
  <c r="DJ732" i="1"/>
  <c r="DL732" i="1"/>
  <c r="DJ740" i="1"/>
  <c r="DL740" i="1"/>
  <c r="DJ744" i="1"/>
  <c r="DL744" i="1"/>
  <c r="DJ192" i="1"/>
  <c r="DJ196" i="1"/>
  <c r="DJ200" i="1"/>
  <c r="DR200" i="1"/>
  <c r="DL200" i="1"/>
  <c r="DJ204" i="1"/>
  <c r="DL204" i="1"/>
  <c r="DJ208" i="1"/>
  <c r="DL208" i="1"/>
  <c r="DJ212" i="1"/>
  <c r="DL212" i="1"/>
  <c r="DJ138" i="1"/>
  <c r="DJ142" i="1"/>
  <c r="DJ146" i="1"/>
  <c r="DL146" i="1"/>
  <c r="DJ150" i="1"/>
  <c r="DL150" i="1"/>
  <c r="DJ154" i="1"/>
  <c r="DL154" i="1"/>
  <c r="DJ158" i="1"/>
  <c r="DL158" i="1"/>
  <c r="DJ162" i="1"/>
  <c r="DL162" i="1"/>
  <c r="DJ86" i="1"/>
  <c r="DJ90" i="1"/>
  <c r="DR90" i="1"/>
  <c r="DL90" i="1"/>
  <c r="DJ94" i="1"/>
  <c r="DL94" i="1"/>
  <c r="DJ98" i="1"/>
  <c r="DL98" i="1"/>
  <c r="DJ102" i="1"/>
  <c r="DL102" i="1"/>
  <c r="DJ106" i="1"/>
  <c r="DL106" i="1"/>
  <c r="DJ34" i="1"/>
  <c r="DJ38" i="1"/>
  <c r="DJ46" i="1"/>
  <c r="DL46" i="1"/>
  <c r="DJ54" i="1"/>
  <c r="DL54" i="1"/>
  <c r="DJ462" i="1"/>
  <c r="DL462" i="1"/>
  <c r="DJ466" i="1"/>
  <c r="DL466" i="1"/>
  <c r="DJ470" i="1"/>
  <c r="DL470" i="1"/>
  <c r="DJ474" i="1"/>
  <c r="DL474" i="1"/>
  <c r="DJ478" i="1"/>
  <c r="DL478" i="1"/>
  <c r="DJ670" i="1"/>
  <c r="DJ674" i="1"/>
  <c r="DL674" i="1"/>
  <c r="DJ678" i="1"/>
  <c r="DL678" i="1"/>
  <c r="DJ682" i="1"/>
  <c r="DL682" i="1"/>
  <c r="DJ686" i="1"/>
  <c r="DL686" i="1"/>
  <c r="DJ690" i="1"/>
  <c r="DL690" i="1"/>
  <c r="DJ722" i="1"/>
  <c r="DJ726" i="1"/>
  <c r="DJ730" i="1"/>
  <c r="DR730" i="1"/>
  <c r="DL730" i="1"/>
  <c r="DJ734" i="1"/>
  <c r="DL734" i="1"/>
  <c r="DJ738" i="1"/>
  <c r="DL738" i="1"/>
  <c r="DJ742" i="1"/>
  <c r="DL742" i="1"/>
  <c r="DJ194" i="1"/>
  <c r="DJ202" i="1"/>
  <c r="DL202" i="1"/>
  <c r="DJ210" i="1"/>
  <c r="DL210" i="1"/>
  <c r="DJ140" i="1"/>
  <c r="DJ152" i="1"/>
  <c r="DL152" i="1"/>
  <c r="DJ160" i="1"/>
  <c r="DL160" i="1"/>
  <c r="DJ84" i="1"/>
  <c r="DJ92" i="1"/>
  <c r="DL92" i="1"/>
  <c r="DJ100" i="1"/>
  <c r="DL100" i="1"/>
  <c r="DJ108" i="1"/>
  <c r="DL108" i="1"/>
  <c r="DJ40" i="1"/>
  <c r="DL40" i="1"/>
  <c r="DJ48" i="1"/>
  <c r="DL48" i="1"/>
  <c r="DJ56" i="1"/>
  <c r="DL56" i="1"/>
  <c r="DJ468" i="1"/>
  <c r="DL468" i="1"/>
  <c r="DJ480" i="1"/>
  <c r="DL480" i="1"/>
  <c r="DJ724" i="1"/>
  <c r="DJ736" i="1"/>
  <c r="DL736" i="1"/>
  <c r="DJ37" i="1"/>
  <c r="DJ41" i="1"/>
  <c r="DL41" i="1"/>
  <c r="DJ45" i="1"/>
  <c r="DL45" i="1"/>
  <c r="DJ49" i="1"/>
  <c r="DL49" i="1"/>
  <c r="DJ53" i="1"/>
  <c r="DL53" i="1"/>
  <c r="DL43" i="1"/>
  <c r="DR201" i="1"/>
  <c r="DR202" i="1"/>
  <c r="DR203" i="1"/>
  <c r="DR204" i="1"/>
  <c r="DR205" i="1"/>
  <c r="DR206" i="1"/>
  <c r="DR207" i="1"/>
  <c r="DR208" i="1"/>
  <c r="DR209" i="1"/>
  <c r="DR210" i="1"/>
  <c r="DR211" i="1"/>
  <c r="DR212" i="1"/>
  <c r="DR213" i="1"/>
  <c r="DR214" i="1"/>
  <c r="DR215" i="1"/>
  <c r="DR731" i="1"/>
  <c r="DR732" i="1"/>
  <c r="DR733" i="1"/>
  <c r="DR734" i="1"/>
  <c r="DR735" i="1"/>
  <c r="DR736" i="1"/>
  <c r="DR737" i="1"/>
  <c r="DR738" i="1"/>
  <c r="DR739" i="1"/>
  <c r="DR740" i="1"/>
  <c r="DR741" i="1"/>
  <c r="DR742" i="1"/>
  <c r="DR743" i="1"/>
  <c r="DR744" i="1"/>
  <c r="DR745" i="1"/>
  <c r="DR91" i="1"/>
  <c r="DR92" i="1"/>
  <c r="DR93" i="1"/>
  <c r="DR94" i="1"/>
  <c r="DR95" i="1"/>
  <c r="DR96" i="1"/>
  <c r="DR97" i="1"/>
  <c r="DR98" i="1"/>
  <c r="DR99" i="1"/>
  <c r="DR100" i="1"/>
  <c r="DR101" i="1"/>
  <c r="DR102" i="1"/>
  <c r="DR103" i="1"/>
  <c r="DR104" i="1"/>
  <c r="DR105" i="1"/>
  <c r="DR106" i="1"/>
  <c r="DR107" i="1"/>
  <c r="DR108" i="1"/>
  <c r="DR109" i="1"/>
  <c r="DR466" i="1"/>
  <c r="DR467" i="1"/>
  <c r="DR468" i="1"/>
  <c r="DR469" i="1"/>
  <c r="DR470" i="1"/>
  <c r="DR471" i="1"/>
  <c r="DR472" i="1"/>
  <c r="DR473" i="1"/>
  <c r="DR474" i="1"/>
  <c r="DR475" i="1"/>
  <c r="DR476" i="1"/>
  <c r="DR477" i="1"/>
  <c r="DR478" i="1"/>
  <c r="DR479" i="1"/>
  <c r="DR480" i="1"/>
  <c r="DS147" i="1"/>
  <c r="DS148" i="1"/>
  <c r="DS149" i="1"/>
  <c r="DS150" i="1"/>
  <c r="DS151" i="1"/>
  <c r="DS152" i="1"/>
  <c r="DS153" i="1"/>
  <c r="DS154" i="1"/>
  <c r="DS155" i="1"/>
  <c r="DS156" i="1"/>
  <c r="DS157" i="1"/>
  <c r="DS158" i="1"/>
  <c r="DS159" i="1"/>
  <c r="DS160" i="1"/>
  <c r="DS161" i="1"/>
  <c r="DS162" i="1"/>
  <c r="DV162" i="1"/>
  <c r="DR148" i="1"/>
  <c r="DR149" i="1"/>
  <c r="DR150" i="1"/>
  <c r="DR151" i="1"/>
  <c r="DR152" i="1"/>
  <c r="DR153" i="1"/>
  <c r="DR154" i="1"/>
  <c r="DR155" i="1"/>
  <c r="DR156" i="1"/>
  <c r="DR157" i="1"/>
  <c r="DR158" i="1"/>
  <c r="DR159" i="1"/>
  <c r="DR160" i="1"/>
  <c r="DR161" i="1"/>
  <c r="DR162" i="1"/>
  <c r="DS730" i="1"/>
  <c r="DS731" i="1"/>
  <c r="DS732" i="1"/>
  <c r="DS733" i="1"/>
  <c r="DS734" i="1"/>
  <c r="DS735" i="1"/>
  <c r="DS736" i="1"/>
  <c r="DS737" i="1"/>
  <c r="DS738" i="1"/>
  <c r="DS739" i="1"/>
  <c r="DS740" i="1"/>
  <c r="DS741" i="1"/>
  <c r="DS742" i="1"/>
  <c r="DS743" i="1"/>
  <c r="DS744" i="1"/>
  <c r="DS745" i="1"/>
  <c r="DV745" i="1"/>
  <c r="DR678" i="1"/>
  <c r="DR679" i="1"/>
  <c r="DR680" i="1"/>
  <c r="DR681" i="1"/>
  <c r="DR682" i="1"/>
  <c r="DR683" i="1"/>
  <c r="DR684" i="1"/>
  <c r="DR685" i="1"/>
  <c r="DR686" i="1"/>
  <c r="DR687" i="1"/>
  <c r="DR688" i="1"/>
  <c r="DR689" i="1"/>
  <c r="DR690" i="1"/>
  <c r="DR691" i="1"/>
  <c r="DR692" i="1"/>
  <c r="DS200" i="1"/>
  <c r="DS201" i="1"/>
  <c r="DS202" i="1"/>
  <c r="DS203" i="1"/>
  <c r="DS204" i="1"/>
  <c r="DS205" i="1"/>
  <c r="DS206" i="1"/>
  <c r="DS207" i="1"/>
  <c r="DS208" i="1"/>
  <c r="DS209" i="1"/>
  <c r="DS210" i="1"/>
  <c r="DS211" i="1"/>
  <c r="DS212" i="1"/>
  <c r="DS213" i="1"/>
  <c r="DS214" i="1"/>
  <c r="DS215" i="1"/>
  <c r="DV215" i="1"/>
  <c r="DS677" i="1"/>
  <c r="DS678" i="1"/>
  <c r="DS679" i="1"/>
  <c r="DS680" i="1"/>
  <c r="DS681" i="1"/>
  <c r="DS682" i="1"/>
  <c r="DS683" i="1"/>
  <c r="DS684" i="1"/>
  <c r="DS685" i="1"/>
  <c r="DS686" i="1"/>
  <c r="DS687" i="1"/>
  <c r="DS688" i="1"/>
  <c r="DS689" i="1"/>
  <c r="DS690" i="1"/>
  <c r="DS691" i="1"/>
  <c r="DS692" i="1"/>
  <c r="DV692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S107" i="1"/>
  <c r="DS108" i="1"/>
  <c r="DS109" i="1"/>
  <c r="DV109" i="1"/>
  <c r="DS465" i="1"/>
  <c r="DS466" i="1"/>
  <c r="DS467" i="1"/>
  <c r="DS468" i="1"/>
  <c r="DS469" i="1"/>
  <c r="DS470" i="1"/>
  <c r="DS471" i="1"/>
  <c r="DS472" i="1"/>
  <c r="DS473" i="1"/>
  <c r="DS474" i="1"/>
  <c r="DS475" i="1"/>
  <c r="DS476" i="1"/>
  <c r="DS477" i="1"/>
  <c r="DS478" i="1"/>
  <c r="DS479" i="1"/>
  <c r="DS480" i="1"/>
  <c r="DV480" i="1"/>
  <c r="DH34" i="1"/>
  <c r="DL34" i="1"/>
  <c r="DT34" i="1"/>
  <c r="DH35" i="1"/>
  <c r="DL35" i="1"/>
  <c r="DH36" i="1"/>
  <c r="DL36" i="1"/>
  <c r="DH37" i="1"/>
  <c r="DL37" i="1"/>
  <c r="DH38" i="1"/>
  <c r="DL38" i="1"/>
  <c r="DP745" i="1"/>
  <c r="DO745" i="1"/>
  <c r="DH745" i="1"/>
  <c r="DP744" i="1"/>
  <c r="DO744" i="1"/>
  <c r="DH744" i="1"/>
  <c r="DP743" i="1"/>
  <c r="DO743" i="1"/>
  <c r="DH743" i="1"/>
  <c r="DP742" i="1"/>
  <c r="DO742" i="1"/>
  <c r="DH742" i="1"/>
  <c r="DP741" i="1"/>
  <c r="DO741" i="1"/>
  <c r="DH741" i="1"/>
  <c r="DP740" i="1"/>
  <c r="DO740" i="1"/>
  <c r="DH740" i="1"/>
  <c r="DP739" i="1"/>
  <c r="DO739" i="1"/>
  <c r="DH739" i="1"/>
  <c r="DP738" i="1"/>
  <c r="DO738" i="1"/>
  <c r="DH738" i="1"/>
  <c r="DP737" i="1"/>
  <c r="DO737" i="1"/>
  <c r="DH737" i="1"/>
  <c r="DP736" i="1"/>
  <c r="DO736" i="1"/>
  <c r="DH736" i="1"/>
  <c r="DP735" i="1"/>
  <c r="DO735" i="1"/>
  <c r="DH735" i="1"/>
  <c r="DP734" i="1"/>
  <c r="DO734" i="1"/>
  <c r="DH734" i="1"/>
  <c r="DP733" i="1"/>
  <c r="DO733" i="1"/>
  <c r="DH733" i="1"/>
  <c r="DP732" i="1"/>
  <c r="DO732" i="1"/>
  <c r="DH732" i="1"/>
  <c r="DP731" i="1"/>
  <c r="DO731" i="1"/>
  <c r="DH731" i="1"/>
  <c r="DP730" i="1"/>
  <c r="DO730" i="1"/>
  <c r="DH730" i="1"/>
  <c r="DP729" i="1"/>
  <c r="DO729" i="1"/>
  <c r="DH729" i="1"/>
  <c r="DP728" i="1"/>
  <c r="DO728" i="1"/>
  <c r="DH728" i="1"/>
  <c r="DP727" i="1"/>
  <c r="DO727" i="1"/>
  <c r="DH727" i="1"/>
  <c r="DL727" i="1"/>
  <c r="DP726" i="1"/>
  <c r="DO726" i="1"/>
  <c r="DH726" i="1"/>
  <c r="DL726" i="1"/>
  <c r="DP725" i="1"/>
  <c r="DO725" i="1"/>
  <c r="DH725" i="1"/>
  <c r="DL725" i="1"/>
  <c r="DP724" i="1"/>
  <c r="DO724" i="1"/>
  <c r="DH724" i="1"/>
  <c r="DL724" i="1"/>
  <c r="DP723" i="1"/>
  <c r="DO723" i="1"/>
  <c r="DH723" i="1"/>
  <c r="DL723" i="1"/>
  <c r="DP722" i="1"/>
  <c r="DO722" i="1"/>
  <c r="DH722" i="1"/>
  <c r="DL722" i="1"/>
  <c r="DP721" i="1"/>
  <c r="DO721" i="1"/>
  <c r="DH721" i="1"/>
  <c r="DL721" i="1"/>
  <c r="DT721" i="1"/>
  <c r="DP692" i="1"/>
  <c r="DO692" i="1"/>
  <c r="DH692" i="1"/>
  <c r="DP691" i="1"/>
  <c r="DO691" i="1"/>
  <c r="DH691" i="1"/>
  <c r="DP690" i="1"/>
  <c r="DO690" i="1"/>
  <c r="DH690" i="1"/>
  <c r="DP689" i="1"/>
  <c r="DO689" i="1"/>
  <c r="DH689" i="1"/>
  <c r="DP688" i="1"/>
  <c r="DO688" i="1"/>
  <c r="DH688" i="1"/>
  <c r="DP687" i="1"/>
  <c r="DO687" i="1"/>
  <c r="DH687" i="1"/>
  <c r="DP686" i="1"/>
  <c r="DO686" i="1"/>
  <c r="DH686" i="1"/>
  <c r="DP685" i="1"/>
  <c r="DO685" i="1"/>
  <c r="DH685" i="1"/>
  <c r="DP684" i="1"/>
  <c r="DO684" i="1"/>
  <c r="DH684" i="1"/>
  <c r="DP683" i="1"/>
  <c r="DO683" i="1"/>
  <c r="DH683" i="1"/>
  <c r="DP682" i="1"/>
  <c r="DO682" i="1"/>
  <c r="DH682" i="1"/>
  <c r="DP681" i="1"/>
  <c r="DO681" i="1"/>
  <c r="DH681" i="1"/>
  <c r="DP680" i="1"/>
  <c r="DO680" i="1"/>
  <c r="DH680" i="1"/>
  <c r="DP679" i="1"/>
  <c r="DO679" i="1"/>
  <c r="DH679" i="1"/>
  <c r="DP678" i="1"/>
  <c r="DO678" i="1"/>
  <c r="DH678" i="1"/>
  <c r="DP677" i="1"/>
  <c r="DO677" i="1"/>
  <c r="DH677" i="1"/>
  <c r="DP676" i="1"/>
  <c r="DO676" i="1"/>
  <c r="DH676" i="1"/>
  <c r="DP675" i="1"/>
  <c r="DO675" i="1"/>
  <c r="DH675" i="1"/>
  <c r="DP674" i="1"/>
  <c r="DO674" i="1"/>
  <c r="DH674" i="1"/>
  <c r="DP673" i="1"/>
  <c r="DO673" i="1"/>
  <c r="DH673" i="1"/>
  <c r="DL673" i="1"/>
  <c r="DP672" i="1"/>
  <c r="DO672" i="1"/>
  <c r="DH672" i="1"/>
  <c r="DL672" i="1"/>
  <c r="DP671" i="1"/>
  <c r="DO671" i="1"/>
  <c r="DH671" i="1"/>
  <c r="DL671" i="1"/>
  <c r="DP670" i="1"/>
  <c r="DO670" i="1"/>
  <c r="DH670" i="1"/>
  <c r="DL670" i="1"/>
  <c r="DP669" i="1"/>
  <c r="DO669" i="1"/>
  <c r="DH669" i="1"/>
  <c r="DL669" i="1"/>
  <c r="DT669" i="1"/>
  <c r="DP480" i="1"/>
  <c r="DO480" i="1"/>
  <c r="DH480" i="1"/>
  <c r="DP479" i="1"/>
  <c r="DO479" i="1"/>
  <c r="DH479" i="1"/>
  <c r="DP478" i="1"/>
  <c r="DO478" i="1"/>
  <c r="DH478" i="1"/>
  <c r="DP477" i="1"/>
  <c r="DO477" i="1"/>
  <c r="DH477" i="1"/>
  <c r="DP476" i="1"/>
  <c r="DO476" i="1"/>
  <c r="DH476" i="1"/>
  <c r="DP475" i="1"/>
  <c r="DO475" i="1"/>
  <c r="DH475" i="1"/>
  <c r="DP474" i="1"/>
  <c r="DO474" i="1"/>
  <c r="DH474" i="1"/>
  <c r="DP473" i="1"/>
  <c r="DO473" i="1"/>
  <c r="DH473" i="1"/>
  <c r="DP472" i="1"/>
  <c r="DO472" i="1"/>
  <c r="DH472" i="1"/>
  <c r="DP471" i="1"/>
  <c r="DO471" i="1"/>
  <c r="DH471" i="1"/>
  <c r="DP470" i="1"/>
  <c r="DO470" i="1"/>
  <c r="DH470" i="1"/>
  <c r="DP469" i="1"/>
  <c r="DO469" i="1"/>
  <c r="DH469" i="1"/>
  <c r="DP468" i="1"/>
  <c r="DO468" i="1"/>
  <c r="DH468" i="1"/>
  <c r="DP467" i="1"/>
  <c r="DO467" i="1"/>
  <c r="DH467" i="1"/>
  <c r="DP466" i="1"/>
  <c r="DO466" i="1"/>
  <c r="DH466" i="1"/>
  <c r="DP465" i="1"/>
  <c r="DO465" i="1"/>
  <c r="DH465" i="1"/>
  <c r="DP464" i="1"/>
  <c r="DO464" i="1"/>
  <c r="DH464" i="1"/>
  <c r="DP463" i="1"/>
  <c r="DO463" i="1"/>
  <c r="DH463" i="1"/>
  <c r="DP462" i="1"/>
  <c r="DO462" i="1"/>
  <c r="DH462" i="1"/>
  <c r="DP461" i="1"/>
  <c r="DO461" i="1"/>
  <c r="DH461" i="1"/>
  <c r="DP460" i="1"/>
  <c r="DO460" i="1"/>
  <c r="DH460" i="1"/>
  <c r="DP459" i="1"/>
  <c r="DO459" i="1"/>
  <c r="DH459" i="1"/>
  <c r="DL459" i="1"/>
  <c r="DP458" i="1"/>
  <c r="DO458" i="1"/>
  <c r="DH458" i="1"/>
  <c r="DL458" i="1"/>
  <c r="DP457" i="1"/>
  <c r="DO457" i="1"/>
  <c r="DH457" i="1"/>
  <c r="DL457" i="1"/>
  <c r="DP456" i="1"/>
  <c r="DO456" i="1"/>
  <c r="DH456" i="1"/>
  <c r="DL456" i="1"/>
  <c r="DP455" i="1"/>
  <c r="DO455" i="1"/>
  <c r="DH455" i="1"/>
  <c r="DL455" i="1"/>
  <c r="DT455" i="1"/>
  <c r="DP215" i="1"/>
  <c r="DO215" i="1"/>
  <c r="DH215" i="1"/>
  <c r="DP214" i="1"/>
  <c r="DO214" i="1"/>
  <c r="DH214" i="1"/>
  <c r="DP213" i="1"/>
  <c r="DO213" i="1"/>
  <c r="DH213" i="1"/>
  <c r="DP212" i="1"/>
  <c r="DO212" i="1"/>
  <c r="DH212" i="1"/>
  <c r="DP211" i="1"/>
  <c r="DO211" i="1"/>
  <c r="DH211" i="1"/>
  <c r="DP210" i="1"/>
  <c r="DO210" i="1"/>
  <c r="DH210" i="1"/>
  <c r="DP209" i="1"/>
  <c r="DO209" i="1"/>
  <c r="DH209" i="1"/>
  <c r="DP208" i="1"/>
  <c r="DO208" i="1"/>
  <c r="DH208" i="1"/>
  <c r="DP207" i="1"/>
  <c r="DO207" i="1"/>
  <c r="DH207" i="1"/>
  <c r="DP206" i="1"/>
  <c r="DO206" i="1"/>
  <c r="DH206" i="1"/>
  <c r="DP205" i="1"/>
  <c r="DO205" i="1"/>
  <c r="DH205" i="1"/>
  <c r="DP204" i="1"/>
  <c r="DO204" i="1"/>
  <c r="DH204" i="1"/>
  <c r="DP203" i="1"/>
  <c r="DO203" i="1"/>
  <c r="DH203" i="1"/>
  <c r="DP202" i="1"/>
  <c r="DO202" i="1"/>
  <c r="DH202" i="1"/>
  <c r="DP201" i="1"/>
  <c r="DO201" i="1"/>
  <c r="DH201" i="1"/>
  <c r="DP200" i="1"/>
  <c r="DO200" i="1"/>
  <c r="DH200" i="1"/>
  <c r="DP199" i="1"/>
  <c r="DO199" i="1"/>
  <c r="DH199" i="1"/>
  <c r="DP198" i="1"/>
  <c r="DO198" i="1"/>
  <c r="DH198" i="1"/>
  <c r="DP197" i="1"/>
  <c r="DO197" i="1"/>
  <c r="DH197" i="1"/>
  <c r="DL197" i="1"/>
  <c r="DP196" i="1"/>
  <c r="DO196" i="1"/>
  <c r="DH196" i="1"/>
  <c r="DL196" i="1"/>
  <c r="DP195" i="1"/>
  <c r="DO195" i="1"/>
  <c r="DH195" i="1"/>
  <c r="DL195" i="1"/>
  <c r="DP194" i="1"/>
  <c r="DO194" i="1"/>
  <c r="DH194" i="1"/>
  <c r="DL194" i="1"/>
  <c r="DP193" i="1"/>
  <c r="DO193" i="1"/>
  <c r="DH193" i="1"/>
  <c r="DL193" i="1"/>
  <c r="DP192" i="1"/>
  <c r="DO192" i="1"/>
  <c r="DH192" i="1"/>
  <c r="DL192" i="1"/>
  <c r="DP191" i="1"/>
  <c r="DO191" i="1"/>
  <c r="DH191" i="1"/>
  <c r="DL191" i="1"/>
  <c r="DT191" i="1"/>
  <c r="DP162" i="1"/>
  <c r="DO162" i="1"/>
  <c r="DH162" i="1"/>
  <c r="DP161" i="1"/>
  <c r="DO161" i="1"/>
  <c r="DH161" i="1"/>
  <c r="DP160" i="1"/>
  <c r="DO160" i="1"/>
  <c r="DH160" i="1"/>
  <c r="DP159" i="1"/>
  <c r="DO159" i="1"/>
  <c r="DH159" i="1"/>
  <c r="DP158" i="1"/>
  <c r="DO158" i="1"/>
  <c r="DH158" i="1"/>
  <c r="DP157" i="1"/>
  <c r="DO157" i="1"/>
  <c r="DH157" i="1"/>
  <c r="DP156" i="1"/>
  <c r="DO156" i="1"/>
  <c r="DH156" i="1"/>
  <c r="DP155" i="1"/>
  <c r="DO155" i="1"/>
  <c r="DH155" i="1"/>
  <c r="DP154" i="1"/>
  <c r="DO154" i="1"/>
  <c r="DH154" i="1"/>
  <c r="DP153" i="1"/>
  <c r="DO153" i="1"/>
  <c r="DH153" i="1"/>
  <c r="DP152" i="1"/>
  <c r="DO152" i="1"/>
  <c r="DH152" i="1"/>
  <c r="DP151" i="1"/>
  <c r="DO151" i="1"/>
  <c r="DH151" i="1"/>
  <c r="DP150" i="1"/>
  <c r="DO150" i="1"/>
  <c r="DH150" i="1"/>
  <c r="DP149" i="1"/>
  <c r="DO149" i="1"/>
  <c r="DH149" i="1"/>
  <c r="DP148" i="1"/>
  <c r="DO148" i="1"/>
  <c r="DH148" i="1"/>
  <c r="DP147" i="1"/>
  <c r="DO147" i="1"/>
  <c r="DH147" i="1"/>
  <c r="DP146" i="1"/>
  <c r="DO146" i="1"/>
  <c r="DH146" i="1"/>
  <c r="DP145" i="1"/>
  <c r="DO145" i="1"/>
  <c r="DH145" i="1"/>
  <c r="DP144" i="1"/>
  <c r="DO144" i="1"/>
  <c r="DH144" i="1"/>
  <c r="DP143" i="1"/>
  <c r="DO143" i="1"/>
  <c r="DH143" i="1"/>
  <c r="DL143" i="1"/>
  <c r="DP142" i="1"/>
  <c r="DO142" i="1"/>
  <c r="DH142" i="1"/>
  <c r="DL142" i="1"/>
  <c r="DP141" i="1"/>
  <c r="DO141" i="1"/>
  <c r="DH141" i="1"/>
  <c r="DL141" i="1"/>
  <c r="DP140" i="1"/>
  <c r="DO140" i="1"/>
  <c r="DH140" i="1"/>
  <c r="DL140" i="1"/>
  <c r="DP139" i="1"/>
  <c r="DO139" i="1"/>
  <c r="DH139" i="1"/>
  <c r="DL139" i="1"/>
  <c r="DP138" i="1"/>
  <c r="DO138" i="1"/>
  <c r="DH138" i="1"/>
  <c r="DL138" i="1"/>
  <c r="DT138" i="1"/>
  <c r="DP109" i="1"/>
  <c r="DO109" i="1"/>
  <c r="DH109" i="1"/>
  <c r="DP108" i="1"/>
  <c r="DO108" i="1"/>
  <c r="DH108" i="1"/>
  <c r="DP107" i="1"/>
  <c r="DO107" i="1"/>
  <c r="DH107" i="1"/>
  <c r="DP106" i="1"/>
  <c r="DO106" i="1"/>
  <c r="DH106" i="1"/>
  <c r="DP105" i="1"/>
  <c r="DO105" i="1"/>
  <c r="DH105" i="1"/>
  <c r="DP104" i="1"/>
  <c r="DO104" i="1"/>
  <c r="DH104" i="1"/>
  <c r="DP103" i="1"/>
  <c r="DO103" i="1"/>
  <c r="DH103" i="1"/>
  <c r="DP102" i="1"/>
  <c r="DO102" i="1"/>
  <c r="DH102" i="1"/>
  <c r="DP101" i="1"/>
  <c r="DO101" i="1"/>
  <c r="DH101" i="1"/>
  <c r="DP100" i="1"/>
  <c r="DO100" i="1"/>
  <c r="DH100" i="1"/>
  <c r="DP99" i="1"/>
  <c r="DO99" i="1"/>
  <c r="DH99" i="1"/>
  <c r="DP98" i="1"/>
  <c r="DO98" i="1"/>
  <c r="DH98" i="1"/>
  <c r="DP97" i="1"/>
  <c r="DO97" i="1"/>
  <c r="DH97" i="1"/>
  <c r="DP96" i="1"/>
  <c r="DO96" i="1"/>
  <c r="DH96" i="1"/>
  <c r="DP95" i="1"/>
  <c r="DO95" i="1"/>
  <c r="DH95" i="1"/>
  <c r="DP94" i="1"/>
  <c r="DO94" i="1"/>
  <c r="DH94" i="1"/>
  <c r="DP93" i="1"/>
  <c r="DO93" i="1"/>
  <c r="DH93" i="1"/>
  <c r="DP92" i="1"/>
  <c r="DO92" i="1"/>
  <c r="DH92" i="1"/>
  <c r="DP91" i="1"/>
  <c r="DO91" i="1"/>
  <c r="DH91" i="1"/>
  <c r="DP90" i="1"/>
  <c r="DO90" i="1"/>
  <c r="DH90" i="1"/>
  <c r="DP89" i="1"/>
  <c r="DO89" i="1"/>
  <c r="DH89" i="1"/>
  <c r="DP88" i="1"/>
  <c r="DO88" i="1"/>
  <c r="DH88" i="1"/>
  <c r="DP87" i="1"/>
  <c r="DO87" i="1"/>
  <c r="DH87" i="1"/>
  <c r="DL87" i="1"/>
  <c r="DP86" i="1"/>
  <c r="DO86" i="1"/>
  <c r="DH86" i="1"/>
  <c r="DL86" i="1"/>
  <c r="DP85" i="1"/>
  <c r="DO85" i="1"/>
  <c r="DH85" i="1"/>
  <c r="DL85" i="1"/>
  <c r="DP84" i="1"/>
  <c r="DO84" i="1"/>
  <c r="DH84" i="1"/>
  <c r="DL84" i="1"/>
  <c r="DP83" i="1"/>
  <c r="DO83" i="1"/>
  <c r="DH83" i="1"/>
  <c r="DL83" i="1"/>
  <c r="DT83" i="1"/>
  <c r="DP56" i="1"/>
  <c r="DO56" i="1"/>
  <c r="DH56" i="1"/>
  <c r="DP55" i="1"/>
  <c r="DO55" i="1"/>
  <c r="DH55" i="1"/>
  <c r="DP54" i="1"/>
  <c r="DO54" i="1"/>
  <c r="DH54" i="1"/>
  <c r="DP53" i="1"/>
  <c r="DO53" i="1"/>
  <c r="DH53" i="1"/>
  <c r="DP52" i="1"/>
  <c r="DO52" i="1"/>
  <c r="DH52" i="1"/>
  <c r="DP51" i="1"/>
  <c r="DO51" i="1"/>
  <c r="DH51" i="1"/>
  <c r="DP50" i="1"/>
  <c r="DO50" i="1"/>
  <c r="DH50" i="1"/>
  <c r="DP49" i="1"/>
  <c r="DO49" i="1"/>
  <c r="DH49" i="1"/>
  <c r="DP48" i="1"/>
  <c r="DO48" i="1"/>
  <c r="DH48" i="1"/>
  <c r="DP47" i="1"/>
  <c r="DO47" i="1"/>
  <c r="DH47" i="1"/>
  <c r="DP46" i="1"/>
  <c r="DO46" i="1"/>
  <c r="DH46" i="1"/>
  <c r="DP45" i="1"/>
  <c r="DO45" i="1"/>
  <c r="DH45" i="1"/>
  <c r="DP44" i="1"/>
  <c r="DO44" i="1"/>
  <c r="DH44" i="1"/>
  <c r="DP43" i="1"/>
  <c r="DO43" i="1"/>
  <c r="DH43" i="1"/>
  <c r="DP42" i="1"/>
  <c r="DO42" i="1"/>
  <c r="DH42" i="1"/>
  <c r="DP41" i="1"/>
  <c r="DO41" i="1"/>
  <c r="DH41" i="1"/>
  <c r="DP40" i="1"/>
  <c r="DO40" i="1"/>
  <c r="DH40" i="1"/>
  <c r="DP39" i="1"/>
  <c r="DO39" i="1"/>
  <c r="DH39" i="1"/>
  <c r="DP38" i="1"/>
  <c r="DO38" i="1"/>
  <c r="DP37" i="1"/>
  <c r="DO37" i="1"/>
  <c r="DP36" i="1"/>
  <c r="DO36" i="1"/>
  <c r="DP35" i="1"/>
  <c r="DO35" i="1"/>
  <c r="DP34" i="1"/>
  <c r="DT35" i="1"/>
  <c r="DT36" i="1"/>
  <c r="DT37" i="1"/>
  <c r="DT38" i="1"/>
  <c r="DT39" i="1"/>
  <c r="DT40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W56" i="1"/>
  <c r="DT456" i="1"/>
  <c r="DT457" i="1"/>
  <c r="DT458" i="1"/>
  <c r="DT459" i="1"/>
  <c r="DT460" i="1"/>
  <c r="DT461" i="1"/>
  <c r="DT462" i="1"/>
  <c r="DT463" i="1"/>
  <c r="DT464" i="1"/>
  <c r="DT465" i="1"/>
  <c r="DT466" i="1"/>
  <c r="DT467" i="1"/>
  <c r="DT468" i="1"/>
  <c r="DT469" i="1"/>
  <c r="DT470" i="1"/>
  <c r="DT471" i="1"/>
  <c r="DT472" i="1"/>
  <c r="DT473" i="1"/>
  <c r="DT474" i="1"/>
  <c r="DT475" i="1"/>
  <c r="DT476" i="1"/>
  <c r="DT477" i="1"/>
  <c r="DT478" i="1"/>
  <c r="DT479" i="1"/>
  <c r="DT480" i="1"/>
  <c r="DW480" i="1"/>
  <c r="DT84" i="1"/>
  <c r="DT85" i="1"/>
  <c r="DT86" i="1"/>
  <c r="DT87" i="1"/>
  <c r="DT88" i="1"/>
  <c r="DT89" i="1"/>
  <c r="DT90" i="1"/>
  <c r="DT91" i="1"/>
  <c r="DT92" i="1"/>
  <c r="DT93" i="1"/>
  <c r="DT94" i="1"/>
  <c r="DT95" i="1"/>
  <c r="DT96" i="1"/>
  <c r="DT97" i="1"/>
  <c r="DT98" i="1"/>
  <c r="DT99" i="1"/>
  <c r="DT100" i="1"/>
  <c r="DT101" i="1"/>
  <c r="DT102" i="1"/>
  <c r="DT103" i="1"/>
  <c r="DT104" i="1"/>
  <c r="DT105" i="1"/>
  <c r="DT106" i="1"/>
  <c r="DT107" i="1"/>
  <c r="DT108" i="1"/>
  <c r="DT109" i="1"/>
  <c r="DW109" i="1"/>
  <c r="DT670" i="1"/>
  <c r="DT671" i="1"/>
  <c r="DT672" i="1"/>
  <c r="DT673" i="1"/>
  <c r="DT674" i="1"/>
  <c r="DT675" i="1"/>
  <c r="DT676" i="1"/>
  <c r="DT677" i="1"/>
  <c r="DT678" i="1"/>
  <c r="DT679" i="1"/>
  <c r="DT680" i="1"/>
  <c r="DT681" i="1"/>
  <c r="DT682" i="1"/>
  <c r="DT683" i="1"/>
  <c r="DT684" i="1"/>
  <c r="DT685" i="1"/>
  <c r="DT686" i="1"/>
  <c r="DT687" i="1"/>
  <c r="DT688" i="1"/>
  <c r="DT689" i="1"/>
  <c r="DT690" i="1"/>
  <c r="DT691" i="1"/>
  <c r="DT692" i="1"/>
  <c r="DW692" i="1"/>
  <c r="DT139" i="1"/>
  <c r="DT140" i="1"/>
  <c r="DT141" i="1"/>
  <c r="DT142" i="1"/>
  <c r="DT143" i="1"/>
  <c r="DT144" i="1"/>
  <c r="DT145" i="1"/>
  <c r="DT146" i="1"/>
  <c r="DT147" i="1"/>
  <c r="DT148" i="1"/>
  <c r="DT149" i="1"/>
  <c r="DT150" i="1"/>
  <c r="DT151" i="1"/>
  <c r="DT152" i="1"/>
  <c r="DT153" i="1"/>
  <c r="DT154" i="1"/>
  <c r="DT155" i="1"/>
  <c r="DT156" i="1"/>
  <c r="DT157" i="1"/>
  <c r="DT158" i="1"/>
  <c r="DT159" i="1"/>
  <c r="DT160" i="1"/>
  <c r="DT161" i="1"/>
  <c r="DT162" i="1"/>
  <c r="DW162" i="1"/>
  <c r="DT192" i="1"/>
  <c r="DT193" i="1"/>
  <c r="DT194" i="1"/>
  <c r="DT195" i="1"/>
  <c r="DT196" i="1"/>
  <c r="DT197" i="1"/>
  <c r="DT198" i="1"/>
  <c r="DT199" i="1"/>
  <c r="DT200" i="1"/>
  <c r="DT201" i="1"/>
  <c r="DT202" i="1"/>
  <c r="DT203" i="1"/>
  <c r="DT204" i="1"/>
  <c r="DT205" i="1"/>
  <c r="DT206" i="1"/>
  <c r="DT207" i="1"/>
  <c r="DT208" i="1"/>
  <c r="DT209" i="1"/>
  <c r="DT210" i="1"/>
  <c r="DT211" i="1"/>
  <c r="DT212" i="1"/>
  <c r="DT213" i="1"/>
  <c r="DT214" i="1"/>
  <c r="DT215" i="1"/>
  <c r="DW215" i="1"/>
  <c r="DT722" i="1"/>
  <c r="DT723" i="1"/>
  <c r="DT724" i="1"/>
  <c r="DT725" i="1"/>
  <c r="DT726" i="1"/>
  <c r="DT727" i="1"/>
  <c r="DT728" i="1"/>
  <c r="DT729" i="1"/>
  <c r="DT730" i="1"/>
  <c r="DT731" i="1"/>
  <c r="DT732" i="1"/>
  <c r="DT733" i="1"/>
  <c r="DT734" i="1"/>
  <c r="DT735" i="1"/>
  <c r="DT736" i="1"/>
  <c r="DT737" i="1"/>
  <c r="DT738" i="1"/>
  <c r="DT739" i="1"/>
  <c r="DT740" i="1"/>
  <c r="DT741" i="1"/>
  <c r="DT742" i="1"/>
  <c r="DT743" i="1"/>
  <c r="DT744" i="1"/>
  <c r="DT745" i="1"/>
  <c r="DW745" i="1"/>
  <c r="DE669" i="1"/>
  <c r="DE670" i="1"/>
  <c r="DE457" i="1"/>
  <c r="DE192" i="1"/>
  <c r="DE193" i="1"/>
  <c r="DE139" i="1"/>
  <c r="DE140" i="1"/>
  <c r="DE141" i="1"/>
  <c r="DE84" i="1"/>
  <c r="DE85" i="1"/>
  <c r="DE86" i="1"/>
  <c r="DE34" i="1"/>
  <c r="BH687" i="1"/>
  <c r="BH686" i="1"/>
  <c r="BH685" i="1"/>
  <c r="BH684" i="1"/>
  <c r="BH683" i="1"/>
  <c r="BH682" i="1"/>
  <c r="BH681" i="1"/>
  <c r="BH680" i="1"/>
  <c r="BH679" i="1"/>
  <c r="BH678" i="1"/>
  <c r="BH677" i="1"/>
  <c r="BH676" i="1"/>
  <c r="BH675" i="1"/>
  <c r="BH674" i="1"/>
  <c r="BH673" i="1"/>
  <c r="BH672" i="1"/>
  <c r="BH671" i="1"/>
  <c r="BH458" i="1"/>
  <c r="BH208" i="1"/>
  <c r="BH207" i="1"/>
  <c r="BH206" i="1"/>
  <c r="BH205" i="1"/>
  <c r="BH204" i="1"/>
  <c r="BH203" i="1"/>
  <c r="BH202" i="1"/>
  <c r="BH201" i="1"/>
  <c r="BH200" i="1"/>
  <c r="BH199" i="1"/>
  <c r="BH198" i="1"/>
  <c r="BH197" i="1"/>
  <c r="BH196" i="1"/>
  <c r="BH195" i="1"/>
  <c r="BH194" i="1"/>
  <c r="BH155" i="1"/>
  <c r="BH154" i="1"/>
  <c r="BH153" i="1"/>
  <c r="BH152" i="1"/>
  <c r="BH151" i="1"/>
  <c r="BH150" i="1"/>
  <c r="BH149" i="1"/>
  <c r="BH148" i="1"/>
  <c r="BH147" i="1"/>
  <c r="BH146" i="1"/>
  <c r="BH145" i="1"/>
  <c r="BH144" i="1"/>
  <c r="BH143" i="1"/>
  <c r="BH142" i="1"/>
  <c r="BH102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87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DE671" i="1"/>
  <c r="DE672" i="1"/>
  <c r="DE673" i="1"/>
  <c r="DE674" i="1"/>
  <c r="DE675" i="1"/>
  <c r="DE676" i="1"/>
  <c r="DE677" i="1"/>
  <c r="DE678" i="1"/>
  <c r="DE679" i="1"/>
  <c r="DE680" i="1"/>
  <c r="DE681" i="1"/>
  <c r="DE682" i="1"/>
  <c r="DE683" i="1"/>
  <c r="DE684" i="1"/>
  <c r="DE685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194" i="1"/>
  <c r="DE195" i="1"/>
  <c r="DE196" i="1"/>
  <c r="DE197" i="1"/>
  <c r="DE198" i="1"/>
  <c r="DE199" i="1"/>
  <c r="DE200" i="1"/>
  <c r="DE201" i="1"/>
  <c r="DE202" i="1"/>
  <c r="DE203" i="1"/>
  <c r="DE204" i="1"/>
  <c r="DE205" i="1"/>
  <c r="DE206" i="1"/>
  <c r="DE207" i="1"/>
  <c r="DE208" i="1"/>
  <c r="DE142" i="1"/>
  <c r="DE143" i="1"/>
  <c r="DE144" i="1"/>
  <c r="DE145" i="1"/>
  <c r="DE146" i="1"/>
  <c r="DE147" i="1"/>
  <c r="DE148" i="1"/>
  <c r="DE149" i="1"/>
  <c r="DE150" i="1"/>
  <c r="DE151" i="1"/>
  <c r="DE152" i="1"/>
  <c r="DE153" i="1"/>
  <c r="DE154" i="1"/>
  <c r="DE155" i="1"/>
  <c r="DE458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BH473" i="1"/>
  <c r="BH472" i="1"/>
  <c r="BH471" i="1"/>
  <c r="BH470" i="1"/>
  <c r="BH469" i="1"/>
  <c r="BH468" i="1"/>
  <c r="BH467" i="1"/>
  <c r="BH466" i="1"/>
  <c r="BH465" i="1"/>
  <c r="BH464" i="1"/>
  <c r="BH463" i="1"/>
  <c r="BH462" i="1"/>
  <c r="BH461" i="1"/>
  <c r="BH460" i="1"/>
  <c r="BH459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E52" i="1"/>
  <c r="DM52" i="1"/>
  <c r="BE46" i="1"/>
  <c r="DM46" i="1"/>
  <c r="BE45" i="1"/>
  <c r="DM45" i="1"/>
  <c r="BE43" i="1"/>
  <c r="DM43" i="1"/>
  <c r="BE41" i="1"/>
  <c r="DM41" i="1"/>
  <c r="BE36" i="1"/>
  <c r="DM36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K56" i="1"/>
  <c r="DR41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V56" i="1"/>
  <c r="DE459" i="1"/>
  <c r="DE460" i="1"/>
  <c r="DE461" i="1"/>
  <c r="DE462" i="1"/>
  <c r="DE463" i="1"/>
  <c r="DE464" i="1"/>
  <c r="DE465" i="1"/>
  <c r="DE466" i="1"/>
  <c r="DE467" i="1"/>
  <c r="DE468" i="1"/>
  <c r="DE469" i="1"/>
  <c r="DE470" i="1"/>
  <c r="DE471" i="1"/>
  <c r="DE472" i="1"/>
  <c r="DE473" i="1"/>
  <c r="DE474" i="1"/>
  <c r="DE475" i="1"/>
  <c r="DE476" i="1"/>
  <c r="DE477" i="1"/>
  <c r="BY586" i="1"/>
  <c r="BY585" i="1"/>
  <c r="BY584" i="1"/>
  <c r="BY583" i="1"/>
  <c r="BY582" i="1"/>
  <c r="BY581" i="1"/>
  <c r="BY580" i="1"/>
  <c r="BY579" i="1"/>
  <c r="BY578" i="1"/>
  <c r="BY577" i="1"/>
  <c r="BY576" i="1"/>
  <c r="BY575" i="1"/>
  <c r="BY574" i="1"/>
  <c r="BY573" i="1"/>
  <c r="BY572" i="1"/>
  <c r="BY571" i="1"/>
  <c r="BY570" i="1"/>
  <c r="BY569" i="1"/>
  <c r="BY568" i="1"/>
  <c r="BY567" i="1"/>
  <c r="BY566" i="1"/>
  <c r="BY565" i="1"/>
  <c r="BY564" i="1"/>
  <c r="BY563" i="1"/>
  <c r="BY562" i="1"/>
  <c r="BY561" i="1"/>
  <c r="BY560" i="1"/>
  <c r="BY559" i="1"/>
  <c r="BY558" i="1"/>
  <c r="BY557" i="1"/>
  <c r="BY556" i="1"/>
  <c r="BY555" i="1"/>
  <c r="P582" i="1"/>
  <c r="L582" i="1"/>
  <c r="DR42" i="1"/>
  <c r="DR43" i="1"/>
  <c r="DR44" i="1"/>
  <c r="DR45" i="1"/>
  <c r="DR46" i="1"/>
  <c r="DR47" i="1"/>
  <c r="AY571" i="1"/>
  <c r="DR48" i="1"/>
  <c r="DR49" i="1"/>
  <c r="DR50" i="1"/>
  <c r="DR51" i="1"/>
  <c r="DR52" i="1"/>
  <c r="DR53" i="1"/>
  <c r="DR54" i="1"/>
  <c r="DR55" i="1"/>
  <c r="DR56" i="1"/>
  <c r="CX745" i="1"/>
  <c r="CW745" i="1"/>
  <c r="CV745" i="1"/>
  <c r="CU745" i="1"/>
  <c r="CT745" i="1"/>
  <c r="CS745" i="1"/>
  <c r="CX744" i="1"/>
  <c r="CW744" i="1"/>
  <c r="CV744" i="1"/>
  <c r="CU744" i="1"/>
  <c r="CT744" i="1"/>
  <c r="CS744" i="1"/>
  <c r="CX743" i="1"/>
  <c r="CW743" i="1"/>
  <c r="CV743" i="1"/>
  <c r="CU743" i="1"/>
  <c r="CT743" i="1"/>
  <c r="CS743" i="1"/>
  <c r="CX742" i="1"/>
  <c r="CW742" i="1"/>
  <c r="CV742" i="1"/>
  <c r="CU742" i="1"/>
  <c r="CT742" i="1"/>
  <c r="CS742" i="1"/>
  <c r="CX741" i="1"/>
  <c r="CW741" i="1"/>
  <c r="CV741" i="1"/>
  <c r="CU741" i="1"/>
  <c r="CT741" i="1"/>
  <c r="CS741" i="1"/>
  <c r="CX740" i="1"/>
  <c r="CW740" i="1"/>
  <c r="CV740" i="1"/>
  <c r="CU740" i="1"/>
  <c r="CT740" i="1"/>
  <c r="CS740" i="1"/>
  <c r="CX739" i="1"/>
  <c r="CW739" i="1"/>
  <c r="CV739" i="1"/>
  <c r="CU739" i="1"/>
  <c r="CT739" i="1"/>
  <c r="CS739" i="1"/>
  <c r="CX738" i="1"/>
  <c r="CW738" i="1"/>
  <c r="CV738" i="1"/>
  <c r="CU738" i="1"/>
  <c r="CT738" i="1"/>
  <c r="CS738" i="1"/>
  <c r="CX737" i="1"/>
  <c r="CW737" i="1"/>
  <c r="CV737" i="1"/>
  <c r="CU737" i="1"/>
  <c r="CT737" i="1"/>
  <c r="CS737" i="1"/>
  <c r="CX736" i="1"/>
  <c r="CW736" i="1"/>
  <c r="CV736" i="1"/>
  <c r="CU736" i="1"/>
  <c r="CT736" i="1"/>
  <c r="CS736" i="1"/>
  <c r="CX735" i="1"/>
  <c r="CW735" i="1"/>
  <c r="CV735" i="1"/>
  <c r="CU735" i="1"/>
  <c r="CT735" i="1"/>
  <c r="CS735" i="1"/>
  <c r="CX734" i="1"/>
  <c r="CW734" i="1"/>
  <c r="CV734" i="1"/>
  <c r="CU734" i="1"/>
  <c r="CT734" i="1"/>
  <c r="CS734" i="1"/>
  <c r="CX733" i="1"/>
  <c r="CW733" i="1"/>
  <c r="CV733" i="1"/>
  <c r="CU733" i="1"/>
  <c r="CT733" i="1"/>
  <c r="CS733" i="1"/>
  <c r="CX732" i="1"/>
  <c r="CW732" i="1"/>
  <c r="CV732" i="1"/>
  <c r="CU732" i="1"/>
  <c r="CT732" i="1"/>
  <c r="CS732" i="1"/>
  <c r="CX731" i="1"/>
  <c r="CW731" i="1"/>
  <c r="CV731" i="1"/>
  <c r="CU731" i="1"/>
  <c r="CT731" i="1"/>
  <c r="CS731" i="1"/>
  <c r="CX730" i="1"/>
  <c r="CW730" i="1"/>
  <c r="CV730" i="1"/>
  <c r="CU730" i="1"/>
  <c r="CT730" i="1"/>
  <c r="CS730" i="1"/>
  <c r="CX729" i="1"/>
  <c r="CW729" i="1"/>
  <c r="CV729" i="1"/>
  <c r="CU729" i="1"/>
  <c r="CT729" i="1"/>
  <c r="CS729" i="1"/>
  <c r="CX728" i="1"/>
  <c r="CW728" i="1"/>
  <c r="CV728" i="1"/>
  <c r="CU728" i="1"/>
  <c r="CT728" i="1"/>
  <c r="CS728" i="1"/>
  <c r="CX727" i="1"/>
  <c r="CW727" i="1"/>
  <c r="CV727" i="1"/>
  <c r="CU727" i="1"/>
  <c r="CT727" i="1"/>
  <c r="CS727" i="1"/>
  <c r="CX726" i="1"/>
  <c r="CW726" i="1"/>
  <c r="CV726" i="1"/>
  <c r="CU726" i="1"/>
  <c r="CT726" i="1"/>
  <c r="CS726" i="1"/>
  <c r="CX725" i="1"/>
  <c r="CW725" i="1"/>
  <c r="CV725" i="1"/>
  <c r="CU725" i="1"/>
  <c r="CT725" i="1"/>
  <c r="CS725" i="1"/>
  <c r="CX724" i="1"/>
  <c r="CW724" i="1"/>
  <c r="CV724" i="1"/>
  <c r="CU724" i="1"/>
  <c r="CT724" i="1"/>
  <c r="CS724" i="1"/>
  <c r="CX723" i="1"/>
  <c r="CW723" i="1"/>
  <c r="CV723" i="1"/>
  <c r="CU723" i="1"/>
  <c r="CT723" i="1"/>
  <c r="CS723" i="1"/>
  <c r="CX722" i="1"/>
  <c r="CW722" i="1"/>
  <c r="CV722" i="1"/>
  <c r="CU722" i="1"/>
  <c r="CT722" i="1"/>
  <c r="CS722" i="1"/>
  <c r="CX721" i="1"/>
  <c r="DD721" i="1"/>
  <c r="CW721" i="1"/>
  <c r="CV721" i="1"/>
  <c r="CU721" i="1"/>
  <c r="CT721" i="1"/>
  <c r="CS721" i="1"/>
  <c r="CY721" i="1"/>
  <c r="CX720" i="1"/>
  <c r="CW720" i="1"/>
  <c r="CV720" i="1"/>
  <c r="CU720" i="1"/>
  <c r="CT720" i="1"/>
  <c r="CS720" i="1"/>
  <c r="CX719" i="1"/>
  <c r="CW719" i="1"/>
  <c r="CV719" i="1"/>
  <c r="CU719" i="1"/>
  <c r="CT719" i="1"/>
  <c r="CS719" i="1"/>
  <c r="CX718" i="1"/>
  <c r="CW718" i="1"/>
  <c r="CV718" i="1"/>
  <c r="CU718" i="1"/>
  <c r="CT718" i="1"/>
  <c r="CS718" i="1"/>
  <c r="CX717" i="1"/>
  <c r="CW717" i="1"/>
  <c r="CV717" i="1"/>
  <c r="CU717" i="1"/>
  <c r="CT717" i="1"/>
  <c r="CS717" i="1"/>
  <c r="CX716" i="1"/>
  <c r="CW716" i="1"/>
  <c r="CV716" i="1"/>
  <c r="CU716" i="1"/>
  <c r="CT716" i="1"/>
  <c r="CS716" i="1"/>
  <c r="CX715" i="1"/>
  <c r="CW715" i="1"/>
  <c r="CV715" i="1"/>
  <c r="CU715" i="1"/>
  <c r="CT715" i="1"/>
  <c r="CS715" i="1"/>
  <c r="CX714" i="1"/>
  <c r="CW714" i="1"/>
  <c r="CV714" i="1"/>
  <c r="CU714" i="1"/>
  <c r="CT714" i="1"/>
  <c r="CS714" i="1"/>
  <c r="CX713" i="1"/>
  <c r="CW713" i="1"/>
  <c r="CV713" i="1"/>
  <c r="CU713" i="1"/>
  <c r="CT713" i="1"/>
  <c r="CS713" i="1"/>
  <c r="CX712" i="1"/>
  <c r="CW712" i="1"/>
  <c r="CV712" i="1"/>
  <c r="CU712" i="1"/>
  <c r="CT712" i="1"/>
  <c r="CS712" i="1"/>
  <c r="CX711" i="1"/>
  <c r="CW711" i="1"/>
  <c r="CV711" i="1"/>
  <c r="CU711" i="1"/>
  <c r="CT711" i="1"/>
  <c r="CS711" i="1"/>
  <c r="CX692" i="1"/>
  <c r="CW692" i="1"/>
  <c r="CV692" i="1"/>
  <c r="CU692" i="1"/>
  <c r="CT692" i="1"/>
  <c r="CS692" i="1"/>
  <c r="CX691" i="1"/>
  <c r="CW691" i="1"/>
  <c r="CV691" i="1"/>
  <c r="CU691" i="1"/>
  <c r="CT691" i="1"/>
  <c r="CS691" i="1"/>
  <c r="CX690" i="1"/>
  <c r="CW690" i="1"/>
  <c r="CV690" i="1"/>
  <c r="CU690" i="1"/>
  <c r="CT690" i="1"/>
  <c r="CS690" i="1"/>
  <c r="CX689" i="1"/>
  <c r="CW689" i="1"/>
  <c r="CV689" i="1"/>
  <c r="CU689" i="1"/>
  <c r="CT689" i="1"/>
  <c r="CS689" i="1"/>
  <c r="CX688" i="1"/>
  <c r="CW688" i="1"/>
  <c r="CV688" i="1"/>
  <c r="CU688" i="1"/>
  <c r="CT688" i="1"/>
  <c r="CS688" i="1"/>
  <c r="CX687" i="1"/>
  <c r="CW687" i="1"/>
  <c r="CV687" i="1"/>
  <c r="CU687" i="1"/>
  <c r="CT687" i="1"/>
  <c r="CS687" i="1"/>
  <c r="CX686" i="1"/>
  <c r="CW686" i="1"/>
  <c r="CV686" i="1"/>
  <c r="CU686" i="1"/>
  <c r="CT686" i="1"/>
  <c r="CS686" i="1"/>
  <c r="CX685" i="1"/>
  <c r="CW685" i="1"/>
  <c r="CV685" i="1"/>
  <c r="CU685" i="1"/>
  <c r="CT685" i="1"/>
  <c r="CS685" i="1"/>
  <c r="CX684" i="1"/>
  <c r="CW684" i="1"/>
  <c r="CV684" i="1"/>
  <c r="CU684" i="1"/>
  <c r="CT684" i="1"/>
  <c r="CS684" i="1"/>
  <c r="CX683" i="1"/>
  <c r="CW683" i="1"/>
  <c r="CV683" i="1"/>
  <c r="CU683" i="1"/>
  <c r="CT683" i="1"/>
  <c r="CS683" i="1"/>
  <c r="CX682" i="1"/>
  <c r="CW682" i="1"/>
  <c r="CV682" i="1"/>
  <c r="CU682" i="1"/>
  <c r="CT682" i="1"/>
  <c r="CS682" i="1"/>
  <c r="CX681" i="1"/>
  <c r="CW681" i="1"/>
  <c r="CV681" i="1"/>
  <c r="CU681" i="1"/>
  <c r="CT681" i="1"/>
  <c r="CS681" i="1"/>
  <c r="CX680" i="1"/>
  <c r="CW680" i="1"/>
  <c r="CV680" i="1"/>
  <c r="CU680" i="1"/>
  <c r="CT680" i="1"/>
  <c r="CS680" i="1"/>
  <c r="CX679" i="1"/>
  <c r="CW679" i="1"/>
  <c r="CV679" i="1"/>
  <c r="CU679" i="1"/>
  <c r="CT679" i="1"/>
  <c r="CS679" i="1"/>
  <c r="CX678" i="1"/>
  <c r="CW678" i="1"/>
  <c r="CV678" i="1"/>
  <c r="CU678" i="1"/>
  <c r="CT678" i="1"/>
  <c r="CS678" i="1"/>
  <c r="CX677" i="1"/>
  <c r="CW677" i="1"/>
  <c r="CV677" i="1"/>
  <c r="CU677" i="1"/>
  <c r="CT677" i="1"/>
  <c r="CS677" i="1"/>
  <c r="CX676" i="1"/>
  <c r="CW676" i="1"/>
  <c r="CV676" i="1"/>
  <c r="CU676" i="1"/>
  <c r="CT676" i="1"/>
  <c r="CS676" i="1"/>
  <c r="CX675" i="1"/>
  <c r="CW675" i="1"/>
  <c r="CV675" i="1"/>
  <c r="CU675" i="1"/>
  <c r="CT675" i="1"/>
  <c r="CS675" i="1"/>
  <c r="CX674" i="1"/>
  <c r="CW674" i="1"/>
  <c r="CV674" i="1"/>
  <c r="CU674" i="1"/>
  <c r="CT674" i="1"/>
  <c r="CS674" i="1"/>
  <c r="CX673" i="1"/>
  <c r="CW673" i="1"/>
  <c r="CV673" i="1"/>
  <c r="CU673" i="1"/>
  <c r="CT673" i="1"/>
  <c r="CS673" i="1"/>
  <c r="CX672" i="1"/>
  <c r="CW672" i="1"/>
  <c r="CV672" i="1"/>
  <c r="CU672" i="1"/>
  <c r="CT672" i="1"/>
  <c r="CS672" i="1"/>
  <c r="CX671" i="1"/>
  <c r="CW671" i="1"/>
  <c r="CV671" i="1"/>
  <c r="CU671" i="1"/>
  <c r="CT671" i="1"/>
  <c r="CS671" i="1"/>
  <c r="CX670" i="1"/>
  <c r="CW670" i="1"/>
  <c r="CV670" i="1"/>
  <c r="CU670" i="1"/>
  <c r="CT670" i="1"/>
  <c r="CS670" i="1"/>
  <c r="CX669" i="1"/>
  <c r="DD669" i="1"/>
  <c r="CW669" i="1"/>
  <c r="CV669" i="1"/>
  <c r="CU669" i="1"/>
  <c r="CT669" i="1"/>
  <c r="CS669" i="1"/>
  <c r="CY669" i="1"/>
  <c r="CX668" i="1"/>
  <c r="CW668" i="1"/>
  <c r="CV668" i="1"/>
  <c r="CU668" i="1"/>
  <c r="CT668" i="1"/>
  <c r="CS668" i="1"/>
  <c r="CX667" i="1"/>
  <c r="CW667" i="1"/>
  <c r="CV667" i="1"/>
  <c r="CU667" i="1"/>
  <c r="CT667" i="1"/>
  <c r="CS667" i="1"/>
  <c r="CX666" i="1"/>
  <c r="CW666" i="1"/>
  <c r="CV666" i="1"/>
  <c r="CU666" i="1"/>
  <c r="CT666" i="1"/>
  <c r="CS666" i="1"/>
  <c r="CX665" i="1"/>
  <c r="CW665" i="1"/>
  <c r="CV665" i="1"/>
  <c r="CU665" i="1"/>
  <c r="CT665" i="1"/>
  <c r="CS665" i="1"/>
  <c r="CX664" i="1"/>
  <c r="CW664" i="1"/>
  <c r="CV664" i="1"/>
  <c r="CU664" i="1"/>
  <c r="CT664" i="1"/>
  <c r="CS664" i="1"/>
  <c r="CX663" i="1"/>
  <c r="CW663" i="1"/>
  <c r="CV663" i="1"/>
  <c r="CU663" i="1"/>
  <c r="CT663" i="1"/>
  <c r="CS663" i="1"/>
  <c r="CX662" i="1"/>
  <c r="CW662" i="1"/>
  <c r="CV662" i="1"/>
  <c r="CU662" i="1"/>
  <c r="CT662" i="1"/>
  <c r="CS662" i="1"/>
  <c r="CX661" i="1"/>
  <c r="CW661" i="1"/>
  <c r="CV661" i="1"/>
  <c r="CU661" i="1"/>
  <c r="CT661" i="1"/>
  <c r="CS661" i="1"/>
  <c r="CX660" i="1"/>
  <c r="CW660" i="1"/>
  <c r="CV660" i="1"/>
  <c r="CU660" i="1"/>
  <c r="CT660" i="1"/>
  <c r="CS660" i="1"/>
  <c r="CX659" i="1"/>
  <c r="CW659" i="1"/>
  <c r="CV659" i="1"/>
  <c r="CU659" i="1"/>
  <c r="CT659" i="1"/>
  <c r="CS659" i="1"/>
  <c r="CX658" i="1"/>
  <c r="CW658" i="1"/>
  <c r="CV658" i="1"/>
  <c r="CU658" i="1"/>
  <c r="CT658" i="1"/>
  <c r="CS658" i="1"/>
  <c r="CX639" i="1"/>
  <c r="CW639" i="1"/>
  <c r="CV639" i="1"/>
  <c r="CU639" i="1"/>
  <c r="CT639" i="1"/>
  <c r="CS639" i="1"/>
  <c r="CX638" i="1"/>
  <c r="CW638" i="1"/>
  <c r="CV638" i="1"/>
  <c r="CU638" i="1"/>
  <c r="CT638" i="1"/>
  <c r="CS638" i="1"/>
  <c r="CX637" i="1"/>
  <c r="CW637" i="1"/>
  <c r="CV637" i="1"/>
  <c r="CU637" i="1"/>
  <c r="CT637" i="1"/>
  <c r="CS637" i="1"/>
  <c r="CX636" i="1"/>
  <c r="CW636" i="1"/>
  <c r="CV636" i="1"/>
  <c r="CU636" i="1"/>
  <c r="CT636" i="1"/>
  <c r="CS636" i="1"/>
  <c r="CX635" i="1"/>
  <c r="CW635" i="1"/>
  <c r="CV635" i="1"/>
  <c r="CU635" i="1"/>
  <c r="CT635" i="1"/>
  <c r="CS635" i="1"/>
  <c r="CX634" i="1"/>
  <c r="CW634" i="1"/>
  <c r="CV634" i="1"/>
  <c r="CU634" i="1"/>
  <c r="CT634" i="1"/>
  <c r="CS634" i="1"/>
  <c r="CX633" i="1"/>
  <c r="CW633" i="1"/>
  <c r="CV633" i="1"/>
  <c r="CU633" i="1"/>
  <c r="CT633" i="1"/>
  <c r="CS633" i="1"/>
  <c r="CX632" i="1"/>
  <c r="CW632" i="1"/>
  <c r="CV632" i="1"/>
  <c r="CU632" i="1"/>
  <c r="CT632" i="1"/>
  <c r="CS632" i="1"/>
  <c r="CX631" i="1"/>
  <c r="CW631" i="1"/>
  <c r="CV631" i="1"/>
  <c r="CU631" i="1"/>
  <c r="CT631" i="1"/>
  <c r="CS631" i="1"/>
  <c r="CX630" i="1"/>
  <c r="CW630" i="1"/>
  <c r="CV630" i="1"/>
  <c r="CU630" i="1"/>
  <c r="CT630" i="1"/>
  <c r="CS630" i="1"/>
  <c r="CX629" i="1"/>
  <c r="CW629" i="1"/>
  <c r="CV629" i="1"/>
  <c r="CU629" i="1"/>
  <c r="CT629" i="1"/>
  <c r="CS629" i="1"/>
  <c r="CX628" i="1"/>
  <c r="CW628" i="1"/>
  <c r="CV628" i="1"/>
  <c r="CU628" i="1"/>
  <c r="CT628" i="1"/>
  <c r="CS628" i="1"/>
  <c r="CX627" i="1"/>
  <c r="CW627" i="1"/>
  <c r="CV627" i="1"/>
  <c r="CU627" i="1"/>
  <c r="CT627" i="1"/>
  <c r="CS627" i="1"/>
  <c r="CX626" i="1"/>
  <c r="CW626" i="1"/>
  <c r="CV626" i="1"/>
  <c r="CU626" i="1"/>
  <c r="CT626" i="1"/>
  <c r="CS626" i="1"/>
  <c r="CX625" i="1"/>
  <c r="CW625" i="1"/>
  <c r="CV625" i="1"/>
  <c r="CU625" i="1"/>
  <c r="CT625" i="1"/>
  <c r="CS625" i="1"/>
  <c r="CX624" i="1"/>
  <c r="CW624" i="1"/>
  <c r="CV624" i="1"/>
  <c r="CU624" i="1"/>
  <c r="CT624" i="1"/>
  <c r="CS624" i="1"/>
  <c r="CX623" i="1"/>
  <c r="CW623" i="1"/>
  <c r="CV623" i="1"/>
  <c r="CU623" i="1"/>
  <c r="CT623" i="1"/>
  <c r="CS623" i="1"/>
  <c r="CX622" i="1"/>
  <c r="CW622" i="1"/>
  <c r="CV622" i="1"/>
  <c r="CU622" i="1"/>
  <c r="CT622" i="1"/>
  <c r="CS622" i="1"/>
  <c r="CX621" i="1"/>
  <c r="CW621" i="1"/>
  <c r="CV621" i="1"/>
  <c r="CU621" i="1"/>
  <c r="CT621" i="1"/>
  <c r="CS621" i="1"/>
  <c r="CX620" i="1"/>
  <c r="CW620" i="1"/>
  <c r="CV620" i="1"/>
  <c r="CU620" i="1"/>
  <c r="CT620" i="1"/>
  <c r="CS620" i="1"/>
  <c r="CX619" i="1"/>
  <c r="CW619" i="1"/>
  <c r="CV619" i="1"/>
  <c r="CU619" i="1"/>
  <c r="CT619" i="1"/>
  <c r="CS619" i="1"/>
  <c r="CX618" i="1"/>
  <c r="CW618" i="1"/>
  <c r="CV618" i="1"/>
  <c r="CU618" i="1"/>
  <c r="CT618" i="1"/>
  <c r="CS618" i="1"/>
  <c r="CX617" i="1"/>
  <c r="CW617" i="1"/>
  <c r="CV617" i="1"/>
  <c r="CU617" i="1"/>
  <c r="CT617" i="1"/>
  <c r="CS617" i="1"/>
  <c r="CX616" i="1"/>
  <c r="CW616" i="1"/>
  <c r="CV616" i="1"/>
  <c r="CU616" i="1"/>
  <c r="CT616" i="1"/>
  <c r="CS616" i="1"/>
  <c r="CX615" i="1"/>
  <c r="CW615" i="1"/>
  <c r="CV615" i="1"/>
  <c r="CU615" i="1"/>
  <c r="CT615" i="1"/>
  <c r="CS615" i="1"/>
  <c r="CX614" i="1"/>
  <c r="CW614" i="1"/>
  <c r="CV614" i="1"/>
  <c r="CU614" i="1"/>
  <c r="CT614" i="1"/>
  <c r="CS614" i="1"/>
  <c r="CX613" i="1"/>
  <c r="CW613" i="1"/>
  <c r="CV613" i="1"/>
  <c r="CU613" i="1"/>
  <c r="CT613" i="1"/>
  <c r="CS613" i="1"/>
  <c r="CX612" i="1"/>
  <c r="CW612" i="1"/>
  <c r="CV612" i="1"/>
  <c r="CU612" i="1"/>
  <c r="CT612" i="1"/>
  <c r="CS612" i="1"/>
  <c r="CX611" i="1"/>
  <c r="CW611" i="1"/>
  <c r="CV611" i="1"/>
  <c r="CU611" i="1"/>
  <c r="CT611" i="1"/>
  <c r="CS611" i="1"/>
  <c r="CX610" i="1"/>
  <c r="CW610" i="1"/>
  <c r="CV610" i="1"/>
  <c r="CU610" i="1"/>
  <c r="CT610" i="1"/>
  <c r="CS610" i="1"/>
  <c r="CX609" i="1"/>
  <c r="DD609" i="1"/>
  <c r="CW609" i="1"/>
  <c r="CV609" i="1"/>
  <c r="CU609" i="1"/>
  <c r="CT609" i="1"/>
  <c r="CS609" i="1"/>
  <c r="CY609" i="1"/>
  <c r="CX608" i="1"/>
  <c r="CW608" i="1"/>
  <c r="CV608" i="1"/>
  <c r="CU608" i="1"/>
  <c r="CT608" i="1"/>
  <c r="CS608" i="1"/>
  <c r="CX607" i="1"/>
  <c r="CW607" i="1"/>
  <c r="CV607" i="1"/>
  <c r="CU607" i="1"/>
  <c r="CT607" i="1"/>
  <c r="CS607" i="1"/>
  <c r="CX606" i="1"/>
  <c r="CW606" i="1"/>
  <c r="CV606" i="1"/>
  <c r="CU606" i="1"/>
  <c r="CT606" i="1"/>
  <c r="CS606" i="1"/>
  <c r="CX605" i="1"/>
  <c r="CW605" i="1"/>
  <c r="CV605" i="1"/>
  <c r="CU605" i="1"/>
  <c r="CT605" i="1"/>
  <c r="CS605" i="1"/>
  <c r="CX533" i="1"/>
  <c r="CW533" i="1"/>
  <c r="CV533" i="1"/>
  <c r="CU533" i="1"/>
  <c r="CT533" i="1"/>
  <c r="CS533" i="1"/>
  <c r="CX532" i="1"/>
  <c r="CW532" i="1"/>
  <c r="CV532" i="1"/>
  <c r="CU532" i="1"/>
  <c r="CT532" i="1"/>
  <c r="CS532" i="1"/>
  <c r="CX531" i="1"/>
  <c r="CW531" i="1"/>
  <c r="CV531" i="1"/>
  <c r="CU531" i="1"/>
  <c r="CT531" i="1"/>
  <c r="CS531" i="1"/>
  <c r="CX530" i="1"/>
  <c r="CW530" i="1"/>
  <c r="CV530" i="1"/>
  <c r="CU530" i="1"/>
  <c r="CT530" i="1"/>
  <c r="CS530" i="1"/>
  <c r="CX529" i="1"/>
  <c r="CW529" i="1"/>
  <c r="CV529" i="1"/>
  <c r="CU529" i="1"/>
  <c r="CT529" i="1"/>
  <c r="CS529" i="1"/>
  <c r="CX528" i="1"/>
  <c r="CW528" i="1"/>
  <c r="CV528" i="1"/>
  <c r="CU528" i="1"/>
  <c r="CT528" i="1"/>
  <c r="CS528" i="1"/>
  <c r="CX527" i="1"/>
  <c r="CW527" i="1"/>
  <c r="CV527" i="1"/>
  <c r="CU527" i="1"/>
  <c r="CT527" i="1"/>
  <c r="CS527" i="1"/>
  <c r="CX526" i="1"/>
  <c r="CW526" i="1"/>
  <c r="CV526" i="1"/>
  <c r="CU526" i="1"/>
  <c r="CT526" i="1"/>
  <c r="CS526" i="1"/>
  <c r="CX525" i="1"/>
  <c r="CW525" i="1"/>
  <c r="CV525" i="1"/>
  <c r="CU525" i="1"/>
  <c r="CT525" i="1"/>
  <c r="CS525" i="1"/>
  <c r="CX524" i="1"/>
  <c r="CW524" i="1"/>
  <c r="CV524" i="1"/>
  <c r="CU524" i="1"/>
  <c r="CT524" i="1"/>
  <c r="CS524" i="1"/>
  <c r="CX523" i="1"/>
  <c r="CW523" i="1"/>
  <c r="CV523" i="1"/>
  <c r="CU523" i="1"/>
  <c r="CT523" i="1"/>
  <c r="CS523" i="1"/>
  <c r="CX522" i="1"/>
  <c r="CW522" i="1"/>
  <c r="CV522" i="1"/>
  <c r="CU522" i="1"/>
  <c r="CT522" i="1"/>
  <c r="CS522" i="1"/>
  <c r="CX521" i="1"/>
  <c r="CW521" i="1"/>
  <c r="CV521" i="1"/>
  <c r="CU521" i="1"/>
  <c r="CT521" i="1"/>
  <c r="CS521" i="1"/>
  <c r="CX520" i="1"/>
  <c r="CW520" i="1"/>
  <c r="CV520" i="1"/>
  <c r="CU520" i="1"/>
  <c r="CT520" i="1"/>
  <c r="CS520" i="1"/>
  <c r="CX519" i="1"/>
  <c r="CW519" i="1"/>
  <c r="CV519" i="1"/>
  <c r="CU519" i="1"/>
  <c r="CT519" i="1"/>
  <c r="CS519" i="1"/>
  <c r="CX518" i="1"/>
  <c r="CW518" i="1"/>
  <c r="CV518" i="1"/>
  <c r="CU518" i="1"/>
  <c r="CT518" i="1"/>
  <c r="CS518" i="1"/>
  <c r="CX517" i="1"/>
  <c r="CW517" i="1"/>
  <c r="CV517" i="1"/>
  <c r="CU517" i="1"/>
  <c r="CT517" i="1"/>
  <c r="CS517" i="1"/>
  <c r="CX516" i="1"/>
  <c r="CW516" i="1"/>
  <c r="CV516" i="1"/>
  <c r="CU516" i="1"/>
  <c r="CT516" i="1"/>
  <c r="CS516" i="1"/>
  <c r="CX515" i="1"/>
  <c r="CW515" i="1"/>
  <c r="CV515" i="1"/>
  <c r="CU515" i="1"/>
  <c r="CT515" i="1"/>
  <c r="CS515" i="1"/>
  <c r="CX514" i="1"/>
  <c r="CW514" i="1"/>
  <c r="CV514" i="1"/>
  <c r="CU514" i="1"/>
  <c r="CT514" i="1"/>
  <c r="CS514" i="1"/>
  <c r="CX513" i="1"/>
  <c r="CW513" i="1"/>
  <c r="CV513" i="1"/>
  <c r="CU513" i="1"/>
  <c r="CT513" i="1"/>
  <c r="CS513" i="1"/>
  <c r="CX512" i="1"/>
  <c r="CW512" i="1"/>
  <c r="CV512" i="1"/>
  <c r="CU512" i="1"/>
  <c r="CT512" i="1"/>
  <c r="CS512" i="1"/>
  <c r="CX511" i="1"/>
  <c r="DD511" i="1"/>
  <c r="CW511" i="1"/>
  <c r="DC511" i="1"/>
  <c r="CV511" i="1"/>
  <c r="CU511" i="1"/>
  <c r="CT511" i="1"/>
  <c r="CS511" i="1"/>
  <c r="CY511" i="1"/>
  <c r="CX510" i="1"/>
  <c r="CW510" i="1"/>
  <c r="CV510" i="1"/>
  <c r="CU510" i="1"/>
  <c r="CT510" i="1"/>
  <c r="CS510" i="1"/>
  <c r="CX509" i="1"/>
  <c r="CW509" i="1"/>
  <c r="CV509" i="1"/>
  <c r="CU509" i="1"/>
  <c r="CT509" i="1"/>
  <c r="CS509" i="1"/>
  <c r="CX508" i="1"/>
  <c r="CW508" i="1"/>
  <c r="CV508" i="1"/>
  <c r="CU508" i="1"/>
  <c r="CT508" i="1"/>
  <c r="CS508" i="1"/>
  <c r="CX507" i="1"/>
  <c r="CW507" i="1"/>
  <c r="CV507" i="1"/>
  <c r="CU507" i="1"/>
  <c r="CT507" i="1"/>
  <c r="CS507" i="1"/>
  <c r="CX506" i="1"/>
  <c r="CW506" i="1"/>
  <c r="CV506" i="1"/>
  <c r="CU506" i="1"/>
  <c r="CT506" i="1"/>
  <c r="CS506" i="1"/>
  <c r="CX505" i="1"/>
  <c r="CW505" i="1"/>
  <c r="CV505" i="1"/>
  <c r="CU505" i="1"/>
  <c r="CT505" i="1"/>
  <c r="CS505" i="1"/>
  <c r="CX504" i="1"/>
  <c r="CW504" i="1"/>
  <c r="CV504" i="1"/>
  <c r="CU504" i="1"/>
  <c r="CT504" i="1"/>
  <c r="CS504" i="1"/>
  <c r="CX503" i="1"/>
  <c r="CW503" i="1"/>
  <c r="CV503" i="1"/>
  <c r="CU503" i="1"/>
  <c r="CT503" i="1"/>
  <c r="CS503" i="1"/>
  <c r="CX502" i="1"/>
  <c r="CW502" i="1"/>
  <c r="CV502" i="1"/>
  <c r="CU502" i="1"/>
  <c r="CT502" i="1"/>
  <c r="CS502" i="1"/>
  <c r="CX501" i="1"/>
  <c r="CW501" i="1"/>
  <c r="CV501" i="1"/>
  <c r="CU501" i="1"/>
  <c r="CT501" i="1"/>
  <c r="CS501" i="1"/>
  <c r="CX500" i="1"/>
  <c r="CW500" i="1"/>
  <c r="CV500" i="1"/>
  <c r="CU500" i="1"/>
  <c r="CT500" i="1"/>
  <c r="CS500" i="1"/>
  <c r="CX499" i="1"/>
  <c r="CW499" i="1"/>
  <c r="CV499" i="1"/>
  <c r="CU499" i="1"/>
  <c r="CT499" i="1"/>
  <c r="CS499" i="1"/>
  <c r="CX457" i="1"/>
  <c r="DD457" i="1"/>
  <c r="CW457" i="1"/>
  <c r="CV457" i="1"/>
  <c r="DB457" i="1"/>
  <c r="CU457" i="1"/>
  <c r="DA457" i="1"/>
  <c r="CT457" i="1"/>
  <c r="CZ457" i="1"/>
  <c r="CS457" i="1"/>
  <c r="CY457" i="1"/>
  <c r="CX456" i="1"/>
  <c r="CW456" i="1"/>
  <c r="CV456" i="1"/>
  <c r="CU456" i="1"/>
  <c r="CT456" i="1"/>
  <c r="CS456" i="1"/>
  <c r="CX455" i="1"/>
  <c r="CW455" i="1"/>
  <c r="CV455" i="1"/>
  <c r="CU455" i="1"/>
  <c r="CT455" i="1"/>
  <c r="CS455" i="1"/>
  <c r="CX454" i="1"/>
  <c r="CW454" i="1"/>
  <c r="CV454" i="1"/>
  <c r="CU454" i="1"/>
  <c r="CT454" i="1"/>
  <c r="CS454" i="1"/>
  <c r="CX453" i="1"/>
  <c r="CW453" i="1"/>
  <c r="CV453" i="1"/>
  <c r="CU453" i="1"/>
  <c r="CT453" i="1"/>
  <c r="CS453" i="1"/>
  <c r="CX452" i="1"/>
  <c r="CW452" i="1"/>
  <c r="CV452" i="1"/>
  <c r="CU452" i="1"/>
  <c r="CT452" i="1"/>
  <c r="CS452" i="1"/>
  <c r="CX451" i="1"/>
  <c r="CW451" i="1"/>
  <c r="CV451" i="1"/>
  <c r="CU451" i="1"/>
  <c r="CT451" i="1"/>
  <c r="CS451" i="1"/>
  <c r="CX450" i="1"/>
  <c r="CW450" i="1"/>
  <c r="CV450" i="1"/>
  <c r="CU450" i="1"/>
  <c r="CT450" i="1"/>
  <c r="CS450" i="1"/>
  <c r="CX449" i="1"/>
  <c r="CW449" i="1"/>
  <c r="CV449" i="1"/>
  <c r="CU449" i="1"/>
  <c r="CT449" i="1"/>
  <c r="CS449" i="1"/>
  <c r="CX448" i="1"/>
  <c r="CW448" i="1"/>
  <c r="CV448" i="1"/>
  <c r="CU448" i="1"/>
  <c r="CT448" i="1"/>
  <c r="CS448" i="1"/>
  <c r="CX447" i="1"/>
  <c r="CW447" i="1"/>
  <c r="CV447" i="1"/>
  <c r="CU447" i="1"/>
  <c r="CT447" i="1"/>
  <c r="CS447" i="1"/>
  <c r="CX446" i="1"/>
  <c r="CW446" i="1"/>
  <c r="CV446" i="1"/>
  <c r="CU446" i="1"/>
  <c r="CT446" i="1"/>
  <c r="CS446" i="1"/>
  <c r="CX427" i="1"/>
  <c r="CW427" i="1"/>
  <c r="CV427" i="1"/>
  <c r="CU427" i="1"/>
  <c r="CT427" i="1"/>
  <c r="CS427" i="1"/>
  <c r="CX426" i="1"/>
  <c r="CW426" i="1"/>
  <c r="CV426" i="1"/>
  <c r="CU426" i="1"/>
  <c r="CT426" i="1"/>
  <c r="CS426" i="1"/>
  <c r="CX425" i="1"/>
  <c r="CW425" i="1"/>
  <c r="CV425" i="1"/>
  <c r="CU425" i="1"/>
  <c r="CT425" i="1"/>
  <c r="CS425" i="1"/>
  <c r="CX424" i="1"/>
  <c r="CW424" i="1"/>
  <c r="CV424" i="1"/>
  <c r="CU424" i="1"/>
  <c r="CT424" i="1"/>
  <c r="CS424" i="1"/>
  <c r="CX423" i="1"/>
  <c r="CW423" i="1"/>
  <c r="CV423" i="1"/>
  <c r="CU423" i="1"/>
  <c r="CT423" i="1"/>
  <c r="CS423" i="1"/>
  <c r="CX422" i="1"/>
  <c r="CW422" i="1"/>
  <c r="CV422" i="1"/>
  <c r="CU422" i="1"/>
  <c r="CT422" i="1"/>
  <c r="CS422" i="1"/>
  <c r="CX421" i="1"/>
  <c r="CW421" i="1"/>
  <c r="CV421" i="1"/>
  <c r="CU421" i="1"/>
  <c r="CT421" i="1"/>
  <c r="CS421" i="1"/>
  <c r="CX420" i="1"/>
  <c r="CW420" i="1"/>
  <c r="CV420" i="1"/>
  <c r="CU420" i="1"/>
  <c r="CT420" i="1"/>
  <c r="CS420" i="1"/>
  <c r="CX419" i="1"/>
  <c r="CW419" i="1"/>
  <c r="CV419" i="1"/>
  <c r="CU419" i="1"/>
  <c r="CT419" i="1"/>
  <c r="CS419" i="1"/>
  <c r="CX418" i="1"/>
  <c r="CW418" i="1"/>
  <c r="CV418" i="1"/>
  <c r="CU418" i="1"/>
  <c r="CT418" i="1"/>
  <c r="CS418" i="1"/>
  <c r="CX417" i="1"/>
  <c r="CW417" i="1"/>
  <c r="CV417" i="1"/>
  <c r="CU417" i="1"/>
  <c r="CT417" i="1"/>
  <c r="CS417" i="1"/>
  <c r="CX416" i="1"/>
  <c r="CW416" i="1"/>
  <c r="CV416" i="1"/>
  <c r="CU416" i="1"/>
  <c r="CT416" i="1"/>
  <c r="CS416" i="1"/>
  <c r="CX415" i="1"/>
  <c r="CW415" i="1"/>
  <c r="CV415" i="1"/>
  <c r="CU415" i="1"/>
  <c r="CT415" i="1"/>
  <c r="CS415" i="1"/>
  <c r="CX414" i="1"/>
  <c r="CW414" i="1"/>
  <c r="CV414" i="1"/>
  <c r="CU414" i="1"/>
  <c r="CT414" i="1"/>
  <c r="CS414" i="1"/>
  <c r="CX413" i="1"/>
  <c r="CW413" i="1"/>
  <c r="CV413" i="1"/>
  <c r="CU413" i="1"/>
  <c r="CT413" i="1"/>
  <c r="CS413" i="1"/>
  <c r="CX412" i="1"/>
  <c r="CW412" i="1"/>
  <c r="CV412" i="1"/>
  <c r="CU412" i="1"/>
  <c r="CT412" i="1"/>
  <c r="CS412" i="1"/>
  <c r="CX411" i="1"/>
  <c r="CW411" i="1"/>
  <c r="CV411" i="1"/>
  <c r="CU411" i="1"/>
  <c r="CT411" i="1"/>
  <c r="CS411" i="1"/>
  <c r="CX410" i="1"/>
  <c r="CW410" i="1"/>
  <c r="CV410" i="1"/>
  <c r="CU410" i="1"/>
  <c r="CT410" i="1"/>
  <c r="CS410" i="1"/>
  <c r="CX409" i="1"/>
  <c r="CW409" i="1"/>
  <c r="CV409" i="1"/>
  <c r="CU409" i="1"/>
  <c r="CT409" i="1"/>
  <c r="CS409" i="1"/>
  <c r="CX408" i="1"/>
  <c r="CW408" i="1"/>
  <c r="CV408" i="1"/>
  <c r="CU408" i="1"/>
  <c r="CT408" i="1"/>
  <c r="CS408" i="1"/>
  <c r="CX407" i="1"/>
  <c r="CW407" i="1"/>
  <c r="CV407" i="1"/>
  <c r="CU407" i="1"/>
  <c r="CT407" i="1"/>
  <c r="CS407" i="1"/>
  <c r="CX406" i="1"/>
  <c r="CW406" i="1"/>
  <c r="CV406" i="1"/>
  <c r="CU406" i="1"/>
  <c r="CT406" i="1"/>
  <c r="CS406" i="1"/>
  <c r="CX405" i="1"/>
  <c r="CW405" i="1"/>
  <c r="CV405" i="1"/>
  <c r="CU405" i="1"/>
  <c r="CT405" i="1"/>
  <c r="CS405" i="1"/>
  <c r="CX404" i="1"/>
  <c r="CW404" i="1"/>
  <c r="CV404" i="1"/>
  <c r="CU404" i="1"/>
  <c r="CT404" i="1"/>
  <c r="CS404" i="1"/>
  <c r="CX403" i="1"/>
  <c r="CW403" i="1"/>
  <c r="CV403" i="1"/>
  <c r="CU403" i="1"/>
  <c r="CT403" i="1"/>
  <c r="CS403" i="1"/>
  <c r="CX402" i="1"/>
  <c r="CW402" i="1"/>
  <c r="CV402" i="1"/>
  <c r="CU402" i="1"/>
  <c r="CT402" i="1"/>
  <c r="CS402" i="1"/>
  <c r="CX401" i="1"/>
  <c r="CW401" i="1"/>
  <c r="CV401" i="1"/>
  <c r="CU401" i="1"/>
  <c r="CT401" i="1"/>
  <c r="CS401" i="1"/>
  <c r="CX400" i="1"/>
  <c r="CW400" i="1"/>
  <c r="CV400" i="1"/>
  <c r="CU400" i="1"/>
  <c r="CT400" i="1"/>
  <c r="CS400" i="1"/>
  <c r="CX399" i="1"/>
  <c r="CW399" i="1"/>
  <c r="CV399" i="1"/>
  <c r="CU399" i="1"/>
  <c r="CT399" i="1"/>
  <c r="CS399" i="1"/>
  <c r="CX398" i="1"/>
  <c r="CW398" i="1"/>
  <c r="CV398" i="1"/>
  <c r="CU398" i="1"/>
  <c r="CT398" i="1"/>
  <c r="CS398" i="1"/>
  <c r="CX397" i="1"/>
  <c r="CW397" i="1"/>
  <c r="CV397" i="1"/>
  <c r="CU397" i="1"/>
  <c r="CT397" i="1"/>
  <c r="CS397" i="1"/>
  <c r="CX396" i="1"/>
  <c r="CW396" i="1"/>
  <c r="CV396" i="1"/>
  <c r="CU396" i="1"/>
  <c r="CT396" i="1"/>
  <c r="CS396" i="1"/>
  <c r="CX395" i="1"/>
  <c r="DD395" i="1"/>
  <c r="CW395" i="1"/>
  <c r="DC395" i="1"/>
  <c r="CV395" i="1"/>
  <c r="CU395" i="1"/>
  <c r="CT395" i="1"/>
  <c r="CS395" i="1"/>
  <c r="CY395" i="1"/>
  <c r="CX394" i="1"/>
  <c r="CW394" i="1"/>
  <c r="CV394" i="1"/>
  <c r="CU394" i="1"/>
  <c r="CT394" i="1"/>
  <c r="CS394" i="1"/>
  <c r="CX393" i="1"/>
  <c r="CW393" i="1"/>
  <c r="CV393" i="1"/>
  <c r="CU393" i="1"/>
  <c r="CT393" i="1"/>
  <c r="CS393" i="1"/>
  <c r="CX268" i="1"/>
  <c r="CW268" i="1"/>
  <c r="CV268" i="1"/>
  <c r="CU268" i="1"/>
  <c r="CT268" i="1"/>
  <c r="CS268" i="1"/>
  <c r="CX267" i="1"/>
  <c r="CW267" i="1"/>
  <c r="CV267" i="1"/>
  <c r="CU267" i="1"/>
  <c r="CT267" i="1"/>
  <c r="CS267" i="1"/>
  <c r="CX266" i="1"/>
  <c r="CW266" i="1"/>
  <c r="CV266" i="1"/>
  <c r="CU266" i="1"/>
  <c r="CT266" i="1"/>
  <c r="CS266" i="1"/>
  <c r="CX265" i="1"/>
  <c r="CW265" i="1"/>
  <c r="CV265" i="1"/>
  <c r="CU265" i="1"/>
  <c r="CT265" i="1"/>
  <c r="CS265" i="1"/>
  <c r="CX264" i="1"/>
  <c r="CW264" i="1"/>
  <c r="CV264" i="1"/>
  <c r="CU264" i="1"/>
  <c r="CT264" i="1"/>
  <c r="CS264" i="1"/>
  <c r="CX263" i="1"/>
  <c r="CW263" i="1"/>
  <c r="CV263" i="1"/>
  <c r="CU263" i="1"/>
  <c r="CT263" i="1"/>
  <c r="CS263" i="1"/>
  <c r="CX262" i="1"/>
  <c r="CW262" i="1"/>
  <c r="CV262" i="1"/>
  <c r="CU262" i="1"/>
  <c r="CT262" i="1"/>
  <c r="CS262" i="1"/>
  <c r="CX261" i="1"/>
  <c r="CW261" i="1"/>
  <c r="CV261" i="1"/>
  <c r="CU261" i="1"/>
  <c r="CT261" i="1"/>
  <c r="CS261" i="1"/>
  <c r="CX260" i="1"/>
  <c r="CW260" i="1"/>
  <c r="CV260" i="1"/>
  <c r="CU260" i="1"/>
  <c r="CT260" i="1"/>
  <c r="CS260" i="1"/>
  <c r="CX259" i="1"/>
  <c r="CW259" i="1"/>
  <c r="CV259" i="1"/>
  <c r="CU259" i="1"/>
  <c r="CT259" i="1"/>
  <c r="CS259" i="1"/>
  <c r="CX258" i="1"/>
  <c r="CW258" i="1"/>
  <c r="CV258" i="1"/>
  <c r="CU258" i="1"/>
  <c r="CT258" i="1"/>
  <c r="CS258" i="1"/>
  <c r="CX257" i="1"/>
  <c r="CW257" i="1"/>
  <c r="CV257" i="1"/>
  <c r="CU257" i="1"/>
  <c r="CT257" i="1"/>
  <c r="CS257" i="1"/>
  <c r="CX256" i="1"/>
  <c r="CW256" i="1"/>
  <c r="CV256" i="1"/>
  <c r="CU256" i="1"/>
  <c r="CT256" i="1"/>
  <c r="CS256" i="1"/>
  <c r="CX255" i="1"/>
  <c r="CW255" i="1"/>
  <c r="CV255" i="1"/>
  <c r="CU255" i="1"/>
  <c r="CT255" i="1"/>
  <c r="CS255" i="1"/>
  <c r="CX254" i="1"/>
  <c r="CW254" i="1"/>
  <c r="CV254" i="1"/>
  <c r="CU254" i="1"/>
  <c r="CT254" i="1"/>
  <c r="CS254" i="1"/>
  <c r="CX253" i="1"/>
  <c r="CW253" i="1"/>
  <c r="CV253" i="1"/>
  <c r="CU253" i="1"/>
  <c r="CT253" i="1"/>
  <c r="CS253" i="1"/>
  <c r="CX252" i="1"/>
  <c r="CW252" i="1"/>
  <c r="CV252" i="1"/>
  <c r="CU252" i="1"/>
  <c r="CT252" i="1"/>
  <c r="CS252" i="1"/>
  <c r="CX251" i="1"/>
  <c r="CW251" i="1"/>
  <c r="CV251" i="1"/>
  <c r="CU251" i="1"/>
  <c r="CT251" i="1"/>
  <c r="CS251" i="1"/>
  <c r="CX250" i="1"/>
  <c r="CW250" i="1"/>
  <c r="CV250" i="1"/>
  <c r="CU250" i="1"/>
  <c r="CT250" i="1"/>
  <c r="CS250" i="1"/>
  <c r="CX249" i="1"/>
  <c r="CW249" i="1"/>
  <c r="CV249" i="1"/>
  <c r="CU249" i="1"/>
  <c r="CT249" i="1"/>
  <c r="CS249" i="1"/>
  <c r="CX248" i="1"/>
  <c r="CW248" i="1"/>
  <c r="CV248" i="1"/>
  <c r="CU248" i="1"/>
  <c r="CT248" i="1"/>
  <c r="CS248" i="1"/>
  <c r="CX247" i="1"/>
  <c r="CW247" i="1"/>
  <c r="CV247" i="1"/>
  <c r="CU247" i="1"/>
  <c r="CT247" i="1"/>
  <c r="CS247" i="1"/>
  <c r="CX246" i="1"/>
  <c r="CW246" i="1"/>
  <c r="CV246" i="1"/>
  <c r="CU246" i="1"/>
  <c r="CT246" i="1"/>
  <c r="CS246" i="1"/>
  <c r="CX245" i="1"/>
  <c r="CW245" i="1"/>
  <c r="CV245" i="1"/>
  <c r="CU245" i="1"/>
  <c r="CT245" i="1"/>
  <c r="CS245" i="1"/>
  <c r="CX244" i="1"/>
  <c r="CW244" i="1"/>
  <c r="CV244" i="1"/>
  <c r="CU244" i="1"/>
  <c r="CT244" i="1"/>
  <c r="CS244" i="1"/>
  <c r="CX243" i="1"/>
  <c r="CW243" i="1"/>
  <c r="CV243" i="1"/>
  <c r="CU243" i="1"/>
  <c r="CT243" i="1"/>
  <c r="CS243" i="1"/>
  <c r="CX242" i="1"/>
  <c r="CW242" i="1"/>
  <c r="CV242" i="1"/>
  <c r="CU242" i="1"/>
  <c r="CT242" i="1"/>
  <c r="CS242" i="1"/>
  <c r="CX241" i="1"/>
  <c r="CW241" i="1"/>
  <c r="CV241" i="1"/>
  <c r="CU241" i="1"/>
  <c r="CT241" i="1"/>
  <c r="CS241" i="1"/>
  <c r="CX240" i="1"/>
  <c r="CW240" i="1"/>
  <c r="CV240" i="1"/>
  <c r="CU240" i="1"/>
  <c r="CT240" i="1"/>
  <c r="CS240" i="1"/>
  <c r="CX239" i="1"/>
  <c r="CW239" i="1"/>
  <c r="CV239" i="1"/>
  <c r="CU239" i="1"/>
  <c r="CT239" i="1"/>
  <c r="CS239" i="1"/>
  <c r="CX238" i="1"/>
  <c r="CW238" i="1"/>
  <c r="CV238" i="1"/>
  <c r="CU238" i="1"/>
  <c r="CT238" i="1"/>
  <c r="CS238" i="1"/>
  <c r="CX237" i="1"/>
  <c r="CW237" i="1"/>
  <c r="CV237" i="1"/>
  <c r="CU237" i="1"/>
  <c r="CT237" i="1"/>
  <c r="CS237" i="1"/>
  <c r="CX236" i="1"/>
  <c r="CW236" i="1"/>
  <c r="CV236" i="1"/>
  <c r="CU236" i="1"/>
  <c r="CT236" i="1"/>
  <c r="CS236" i="1"/>
  <c r="CX235" i="1"/>
  <c r="CW235" i="1"/>
  <c r="CV235" i="1"/>
  <c r="CU235" i="1"/>
  <c r="CT235" i="1"/>
  <c r="CS235" i="1"/>
  <c r="CX234" i="1"/>
  <c r="CW234" i="1"/>
  <c r="CV234" i="1"/>
  <c r="CU234" i="1"/>
  <c r="CT234" i="1"/>
  <c r="CS234" i="1"/>
  <c r="CX215" i="1"/>
  <c r="CW215" i="1"/>
  <c r="CV215" i="1"/>
  <c r="CU215" i="1"/>
  <c r="CT215" i="1"/>
  <c r="CS215" i="1"/>
  <c r="CX214" i="1"/>
  <c r="CW214" i="1"/>
  <c r="CV214" i="1"/>
  <c r="CU214" i="1"/>
  <c r="CT214" i="1"/>
  <c r="CS214" i="1"/>
  <c r="CX213" i="1"/>
  <c r="CW213" i="1"/>
  <c r="CV213" i="1"/>
  <c r="CU213" i="1"/>
  <c r="CT213" i="1"/>
  <c r="CS213" i="1"/>
  <c r="CX212" i="1"/>
  <c r="CW212" i="1"/>
  <c r="CV212" i="1"/>
  <c r="CU212" i="1"/>
  <c r="CT212" i="1"/>
  <c r="CS212" i="1"/>
  <c r="CX211" i="1"/>
  <c r="CW211" i="1"/>
  <c r="CV211" i="1"/>
  <c r="CU211" i="1"/>
  <c r="CT211" i="1"/>
  <c r="CS211" i="1"/>
  <c r="CX210" i="1"/>
  <c r="CW210" i="1"/>
  <c r="CV210" i="1"/>
  <c r="CU210" i="1"/>
  <c r="CT210" i="1"/>
  <c r="CS210" i="1"/>
  <c r="CX209" i="1"/>
  <c r="CW209" i="1"/>
  <c r="CV209" i="1"/>
  <c r="CU209" i="1"/>
  <c r="CT209" i="1"/>
  <c r="CS209" i="1"/>
  <c r="CX208" i="1"/>
  <c r="CW208" i="1"/>
  <c r="CV208" i="1"/>
  <c r="CU208" i="1"/>
  <c r="CT208" i="1"/>
  <c r="CS208" i="1"/>
  <c r="CX207" i="1"/>
  <c r="CW207" i="1"/>
  <c r="CV207" i="1"/>
  <c r="CU207" i="1"/>
  <c r="CT207" i="1"/>
  <c r="CS207" i="1"/>
  <c r="CX206" i="1"/>
  <c r="CW206" i="1"/>
  <c r="CV206" i="1"/>
  <c r="CU206" i="1"/>
  <c r="CT206" i="1"/>
  <c r="CS206" i="1"/>
  <c r="CX205" i="1"/>
  <c r="CW205" i="1"/>
  <c r="CV205" i="1"/>
  <c r="CU205" i="1"/>
  <c r="CT205" i="1"/>
  <c r="CS205" i="1"/>
  <c r="CX204" i="1"/>
  <c r="CW204" i="1"/>
  <c r="CV204" i="1"/>
  <c r="CU204" i="1"/>
  <c r="CT204" i="1"/>
  <c r="CS204" i="1"/>
  <c r="CX203" i="1"/>
  <c r="CW203" i="1"/>
  <c r="CV203" i="1"/>
  <c r="CU203" i="1"/>
  <c r="CT203" i="1"/>
  <c r="CS203" i="1"/>
  <c r="CX202" i="1"/>
  <c r="CW202" i="1"/>
  <c r="CV202" i="1"/>
  <c r="CU202" i="1"/>
  <c r="CT202" i="1"/>
  <c r="CS202" i="1"/>
  <c r="CX201" i="1"/>
  <c r="CW201" i="1"/>
  <c r="CV201" i="1"/>
  <c r="CU201" i="1"/>
  <c r="CT201" i="1"/>
  <c r="CS201" i="1"/>
  <c r="CX200" i="1"/>
  <c r="CW200" i="1"/>
  <c r="CV200" i="1"/>
  <c r="CU200" i="1"/>
  <c r="CT200" i="1"/>
  <c r="CS200" i="1"/>
  <c r="CX199" i="1"/>
  <c r="CW199" i="1"/>
  <c r="CV199" i="1"/>
  <c r="CU199" i="1"/>
  <c r="CT199" i="1"/>
  <c r="CS199" i="1"/>
  <c r="CX198" i="1"/>
  <c r="CW198" i="1"/>
  <c r="CV198" i="1"/>
  <c r="CU198" i="1"/>
  <c r="CT198" i="1"/>
  <c r="CS198" i="1"/>
  <c r="CX197" i="1"/>
  <c r="CW197" i="1"/>
  <c r="CV197" i="1"/>
  <c r="CU197" i="1"/>
  <c r="CT197" i="1"/>
  <c r="CS197" i="1"/>
  <c r="CX196" i="1"/>
  <c r="CW196" i="1"/>
  <c r="CV196" i="1"/>
  <c r="CU196" i="1"/>
  <c r="CT196" i="1"/>
  <c r="CS196" i="1"/>
  <c r="CX195" i="1"/>
  <c r="CW195" i="1"/>
  <c r="CV195" i="1"/>
  <c r="CU195" i="1"/>
  <c r="CT195" i="1"/>
  <c r="CS195" i="1"/>
  <c r="CX194" i="1"/>
  <c r="CW194" i="1"/>
  <c r="CV194" i="1"/>
  <c r="CU194" i="1"/>
  <c r="CT194" i="1"/>
  <c r="CS194" i="1"/>
  <c r="CX193" i="1"/>
  <c r="CW193" i="1"/>
  <c r="CV193" i="1"/>
  <c r="CU193" i="1"/>
  <c r="CT193" i="1"/>
  <c r="CS193" i="1"/>
  <c r="CX192" i="1"/>
  <c r="DD192" i="1"/>
  <c r="CW192" i="1"/>
  <c r="CV192" i="1"/>
  <c r="CU192" i="1"/>
  <c r="DA192" i="1"/>
  <c r="CT192" i="1"/>
  <c r="CZ192" i="1"/>
  <c r="CS192" i="1"/>
  <c r="CY192" i="1"/>
  <c r="CX191" i="1"/>
  <c r="CW191" i="1"/>
  <c r="CV191" i="1"/>
  <c r="CU191" i="1"/>
  <c r="CT191" i="1"/>
  <c r="CS191" i="1"/>
  <c r="CX190" i="1"/>
  <c r="CW190" i="1"/>
  <c r="CV190" i="1"/>
  <c r="CU190" i="1"/>
  <c r="CT190" i="1"/>
  <c r="CS190" i="1"/>
  <c r="CX189" i="1"/>
  <c r="CW189" i="1"/>
  <c r="CV189" i="1"/>
  <c r="CU189" i="1"/>
  <c r="CT189" i="1"/>
  <c r="CS189" i="1"/>
  <c r="CX188" i="1"/>
  <c r="CW188" i="1"/>
  <c r="CV188" i="1"/>
  <c r="CU188" i="1"/>
  <c r="CT188" i="1"/>
  <c r="CS188" i="1"/>
  <c r="CX187" i="1"/>
  <c r="CW187" i="1"/>
  <c r="CV187" i="1"/>
  <c r="CU187" i="1"/>
  <c r="CT187" i="1"/>
  <c r="CS187" i="1"/>
  <c r="CX186" i="1"/>
  <c r="CW186" i="1"/>
  <c r="CV186" i="1"/>
  <c r="CU186" i="1"/>
  <c r="CT186" i="1"/>
  <c r="CS186" i="1"/>
  <c r="CX185" i="1"/>
  <c r="CW185" i="1"/>
  <c r="CV185" i="1"/>
  <c r="CU185" i="1"/>
  <c r="CT185" i="1"/>
  <c r="CS185" i="1"/>
  <c r="CX184" i="1"/>
  <c r="CW184" i="1"/>
  <c r="CV184" i="1"/>
  <c r="CU184" i="1"/>
  <c r="CT184" i="1"/>
  <c r="CS184" i="1"/>
  <c r="CX183" i="1"/>
  <c r="CW183" i="1"/>
  <c r="CV183" i="1"/>
  <c r="CU183" i="1"/>
  <c r="CT183" i="1"/>
  <c r="CS183" i="1"/>
  <c r="CX182" i="1"/>
  <c r="CW182" i="1"/>
  <c r="CV182" i="1"/>
  <c r="CU182" i="1"/>
  <c r="CT182" i="1"/>
  <c r="CS182" i="1"/>
  <c r="CX181" i="1"/>
  <c r="CW181" i="1"/>
  <c r="CV181" i="1"/>
  <c r="CU181" i="1"/>
  <c r="CT181" i="1"/>
  <c r="CS181" i="1"/>
  <c r="CX162" i="1"/>
  <c r="CW162" i="1"/>
  <c r="CV162" i="1"/>
  <c r="CU162" i="1"/>
  <c r="CT162" i="1"/>
  <c r="CS162" i="1"/>
  <c r="CX161" i="1"/>
  <c r="CW161" i="1"/>
  <c r="CV161" i="1"/>
  <c r="CU161" i="1"/>
  <c r="CT161" i="1"/>
  <c r="CS161" i="1"/>
  <c r="CX160" i="1"/>
  <c r="CW160" i="1"/>
  <c r="CV160" i="1"/>
  <c r="CU160" i="1"/>
  <c r="CT160" i="1"/>
  <c r="CS160" i="1"/>
  <c r="CX159" i="1"/>
  <c r="CW159" i="1"/>
  <c r="CV159" i="1"/>
  <c r="CU159" i="1"/>
  <c r="CT159" i="1"/>
  <c r="CS159" i="1"/>
  <c r="CX158" i="1"/>
  <c r="CW158" i="1"/>
  <c r="CV158" i="1"/>
  <c r="CU158" i="1"/>
  <c r="CT158" i="1"/>
  <c r="CS158" i="1"/>
  <c r="CX157" i="1"/>
  <c r="CW157" i="1"/>
  <c r="CV157" i="1"/>
  <c r="CU157" i="1"/>
  <c r="CT157" i="1"/>
  <c r="CS157" i="1"/>
  <c r="CX156" i="1"/>
  <c r="CW156" i="1"/>
  <c r="CV156" i="1"/>
  <c r="CU156" i="1"/>
  <c r="CT156" i="1"/>
  <c r="CS156" i="1"/>
  <c r="CX155" i="1"/>
  <c r="CW155" i="1"/>
  <c r="CV155" i="1"/>
  <c r="CU155" i="1"/>
  <c r="CT155" i="1"/>
  <c r="CS155" i="1"/>
  <c r="CX154" i="1"/>
  <c r="CW154" i="1"/>
  <c r="CV154" i="1"/>
  <c r="CU154" i="1"/>
  <c r="CT154" i="1"/>
  <c r="CS154" i="1"/>
  <c r="CX153" i="1"/>
  <c r="CW153" i="1"/>
  <c r="CV153" i="1"/>
  <c r="CU153" i="1"/>
  <c r="CT153" i="1"/>
  <c r="CS153" i="1"/>
  <c r="CX152" i="1"/>
  <c r="CW152" i="1"/>
  <c r="CV152" i="1"/>
  <c r="CU152" i="1"/>
  <c r="CT152" i="1"/>
  <c r="CS152" i="1"/>
  <c r="CX151" i="1"/>
  <c r="CW151" i="1"/>
  <c r="CV151" i="1"/>
  <c r="CU151" i="1"/>
  <c r="CT151" i="1"/>
  <c r="CS151" i="1"/>
  <c r="CX150" i="1"/>
  <c r="CW150" i="1"/>
  <c r="CV150" i="1"/>
  <c r="CU150" i="1"/>
  <c r="CT150" i="1"/>
  <c r="CS150" i="1"/>
  <c r="CX149" i="1"/>
  <c r="CW149" i="1"/>
  <c r="CV149" i="1"/>
  <c r="CU149" i="1"/>
  <c r="CT149" i="1"/>
  <c r="CS149" i="1"/>
  <c r="CX148" i="1"/>
  <c r="CW148" i="1"/>
  <c r="CV148" i="1"/>
  <c r="CU148" i="1"/>
  <c r="CT148" i="1"/>
  <c r="CS148" i="1"/>
  <c r="CX147" i="1"/>
  <c r="CW147" i="1"/>
  <c r="CV147" i="1"/>
  <c r="CU147" i="1"/>
  <c r="CT147" i="1"/>
  <c r="CS147" i="1"/>
  <c r="CX146" i="1"/>
  <c r="CW146" i="1"/>
  <c r="CV146" i="1"/>
  <c r="CU146" i="1"/>
  <c r="CT146" i="1"/>
  <c r="CS146" i="1"/>
  <c r="CX145" i="1"/>
  <c r="CW145" i="1"/>
  <c r="CV145" i="1"/>
  <c r="CU145" i="1"/>
  <c r="CT145" i="1"/>
  <c r="CS145" i="1"/>
  <c r="CX144" i="1"/>
  <c r="CW144" i="1"/>
  <c r="CV144" i="1"/>
  <c r="CU144" i="1"/>
  <c r="CT144" i="1"/>
  <c r="CS144" i="1"/>
  <c r="CX143" i="1"/>
  <c r="CW143" i="1"/>
  <c r="CV143" i="1"/>
  <c r="CU143" i="1"/>
  <c r="CT143" i="1"/>
  <c r="CS143" i="1"/>
  <c r="CX142" i="1"/>
  <c r="CW142" i="1"/>
  <c r="CV142" i="1"/>
  <c r="CU142" i="1"/>
  <c r="CT142" i="1"/>
  <c r="CS142" i="1"/>
  <c r="CX141" i="1"/>
  <c r="CW141" i="1"/>
  <c r="CV141" i="1"/>
  <c r="CU141" i="1"/>
  <c r="CT141" i="1"/>
  <c r="CS141" i="1"/>
  <c r="CX140" i="1"/>
  <c r="CW140" i="1"/>
  <c r="CV140" i="1"/>
  <c r="CU140" i="1"/>
  <c r="CT140" i="1"/>
  <c r="CS140" i="1"/>
  <c r="CX139" i="1"/>
  <c r="DD139" i="1"/>
  <c r="CW139" i="1"/>
  <c r="CV139" i="1"/>
  <c r="CU139" i="1"/>
  <c r="DA139" i="1"/>
  <c r="CT139" i="1"/>
  <c r="CZ139" i="1"/>
  <c r="CS139" i="1"/>
  <c r="CY139" i="1"/>
  <c r="CX138" i="1"/>
  <c r="CW138" i="1"/>
  <c r="CV138" i="1"/>
  <c r="CU138" i="1"/>
  <c r="CT138" i="1"/>
  <c r="CS138" i="1"/>
  <c r="CX137" i="1"/>
  <c r="CW137" i="1"/>
  <c r="CV137" i="1"/>
  <c r="CU137" i="1"/>
  <c r="CT137" i="1"/>
  <c r="CS137" i="1"/>
  <c r="CX136" i="1"/>
  <c r="CW136" i="1"/>
  <c r="CV136" i="1"/>
  <c r="CU136" i="1"/>
  <c r="CT136" i="1"/>
  <c r="CS136" i="1"/>
  <c r="CX135" i="1"/>
  <c r="CW135" i="1"/>
  <c r="CV135" i="1"/>
  <c r="CU135" i="1"/>
  <c r="CT135" i="1"/>
  <c r="CS135" i="1"/>
  <c r="CX134" i="1"/>
  <c r="CW134" i="1"/>
  <c r="CV134" i="1"/>
  <c r="CU134" i="1"/>
  <c r="CT134" i="1"/>
  <c r="CS134" i="1"/>
  <c r="CX133" i="1"/>
  <c r="CW133" i="1"/>
  <c r="CV133" i="1"/>
  <c r="CU133" i="1"/>
  <c r="CT133" i="1"/>
  <c r="CS133" i="1"/>
  <c r="CX132" i="1"/>
  <c r="CW132" i="1"/>
  <c r="CV132" i="1"/>
  <c r="CU132" i="1"/>
  <c r="CT132" i="1"/>
  <c r="CS132" i="1"/>
  <c r="CX131" i="1"/>
  <c r="CW131" i="1"/>
  <c r="CV131" i="1"/>
  <c r="CU131" i="1"/>
  <c r="CT131" i="1"/>
  <c r="CS131" i="1"/>
  <c r="CX130" i="1"/>
  <c r="CW130" i="1"/>
  <c r="CV130" i="1"/>
  <c r="CU130" i="1"/>
  <c r="CT130" i="1"/>
  <c r="CS130" i="1"/>
  <c r="CX129" i="1"/>
  <c r="CW129" i="1"/>
  <c r="CV129" i="1"/>
  <c r="CU129" i="1"/>
  <c r="CT129" i="1"/>
  <c r="CS129" i="1"/>
  <c r="CX128" i="1"/>
  <c r="CW128" i="1"/>
  <c r="CV128" i="1"/>
  <c r="CU128" i="1"/>
  <c r="CT128" i="1"/>
  <c r="CS128" i="1"/>
  <c r="CX109" i="1"/>
  <c r="CW109" i="1"/>
  <c r="CV109" i="1"/>
  <c r="CU109" i="1"/>
  <c r="CT109" i="1"/>
  <c r="CS109" i="1"/>
  <c r="CX108" i="1"/>
  <c r="CW108" i="1"/>
  <c r="CV108" i="1"/>
  <c r="CU108" i="1"/>
  <c r="CT108" i="1"/>
  <c r="CS108" i="1"/>
  <c r="CX107" i="1"/>
  <c r="CW107" i="1"/>
  <c r="CV107" i="1"/>
  <c r="CU107" i="1"/>
  <c r="CT107" i="1"/>
  <c r="CS107" i="1"/>
  <c r="CX106" i="1"/>
  <c r="CW106" i="1"/>
  <c r="CV106" i="1"/>
  <c r="CU106" i="1"/>
  <c r="CT106" i="1"/>
  <c r="CS106" i="1"/>
  <c r="CX105" i="1"/>
  <c r="CW105" i="1"/>
  <c r="CV105" i="1"/>
  <c r="CU105" i="1"/>
  <c r="CT105" i="1"/>
  <c r="CS105" i="1"/>
  <c r="CX104" i="1"/>
  <c r="CW104" i="1"/>
  <c r="CV104" i="1"/>
  <c r="CU104" i="1"/>
  <c r="CT104" i="1"/>
  <c r="CS104" i="1"/>
  <c r="CX103" i="1"/>
  <c r="CW103" i="1"/>
  <c r="CV103" i="1"/>
  <c r="CU103" i="1"/>
  <c r="CT103" i="1"/>
  <c r="CS103" i="1"/>
  <c r="CX102" i="1"/>
  <c r="CW102" i="1"/>
  <c r="CV102" i="1"/>
  <c r="CU102" i="1"/>
  <c r="CT102" i="1"/>
  <c r="CS102" i="1"/>
  <c r="CX101" i="1"/>
  <c r="CW101" i="1"/>
  <c r="CV101" i="1"/>
  <c r="CU101" i="1"/>
  <c r="CT101" i="1"/>
  <c r="CS101" i="1"/>
  <c r="CX100" i="1"/>
  <c r="CW100" i="1"/>
  <c r="CV100" i="1"/>
  <c r="CU100" i="1"/>
  <c r="CT100" i="1"/>
  <c r="CS100" i="1"/>
  <c r="CX99" i="1"/>
  <c r="CW99" i="1"/>
  <c r="CV99" i="1"/>
  <c r="CU99" i="1"/>
  <c r="CT99" i="1"/>
  <c r="CS99" i="1"/>
  <c r="CX98" i="1"/>
  <c r="CW98" i="1"/>
  <c r="CV98" i="1"/>
  <c r="CU98" i="1"/>
  <c r="CT98" i="1"/>
  <c r="CS98" i="1"/>
  <c r="CX97" i="1"/>
  <c r="CW97" i="1"/>
  <c r="CV97" i="1"/>
  <c r="CU97" i="1"/>
  <c r="CT97" i="1"/>
  <c r="CS97" i="1"/>
  <c r="CX96" i="1"/>
  <c r="CW96" i="1"/>
  <c r="CV96" i="1"/>
  <c r="CU96" i="1"/>
  <c r="CT96" i="1"/>
  <c r="CS96" i="1"/>
  <c r="CX95" i="1"/>
  <c r="CW95" i="1"/>
  <c r="CV95" i="1"/>
  <c r="CU95" i="1"/>
  <c r="CT95" i="1"/>
  <c r="CS95" i="1"/>
  <c r="CX94" i="1"/>
  <c r="CW94" i="1"/>
  <c r="CV94" i="1"/>
  <c r="CU94" i="1"/>
  <c r="CT94" i="1"/>
  <c r="CS94" i="1"/>
  <c r="CX93" i="1"/>
  <c r="CW93" i="1"/>
  <c r="CV93" i="1"/>
  <c r="CU93" i="1"/>
  <c r="CT93" i="1"/>
  <c r="CS93" i="1"/>
  <c r="CX92" i="1"/>
  <c r="CW92" i="1"/>
  <c r="CV92" i="1"/>
  <c r="CU92" i="1"/>
  <c r="CT92" i="1"/>
  <c r="CS92" i="1"/>
  <c r="CX91" i="1"/>
  <c r="CW91" i="1"/>
  <c r="CV91" i="1"/>
  <c r="CU91" i="1"/>
  <c r="CT91" i="1"/>
  <c r="CS91" i="1"/>
  <c r="CX90" i="1"/>
  <c r="CW90" i="1"/>
  <c r="CV90" i="1"/>
  <c r="CU90" i="1"/>
  <c r="CT90" i="1"/>
  <c r="CS90" i="1"/>
  <c r="CX89" i="1"/>
  <c r="CW89" i="1"/>
  <c r="CV89" i="1"/>
  <c r="CU89" i="1"/>
  <c r="CT89" i="1"/>
  <c r="CS89" i="1"/>
  <c r="CX88" i="1"/>
  <c r="CW88" i="1"/>
  <c r="CV88" i="1"/>
  <c r="CU88" i="1"/>
  <c r="CT88" i="1"/>
  <c r="CS88" i="1"/>
  <c r="CX87" i="1"/>
  <c r="CW87" i="1"/>
  <c r="CV87" i="1"/>
  <c r="CU87" i="1"/>
  <c r="CT87" i="1"/>
  <c r="CS87" i="1"/>
  <c r="CX86" i="1"/>
  <c r="CW86" i="1"/>
  <c r="CV86" i="1"/>
  <c r="CU86" i="1"/>
  <c r="CT86" i="1"/>
  <c r="CS86" i="1"/>
  <c r="CX85" i="1"/>
  <c r="CW85" i="1"/>
  <c r="CV85" i="1"/>
  <c r="CU85" i="1"/>
  <c r="CT85" i="1"/>
  <c r="CS85" i="1"/>
  <c r="CX84" i="1"/>
  <c r="DD84" i="1"/>
  <c r="CW84" i="1"/>
  <c r="CV84" i="1"/>
  <c r="CU84" i="1"/>
  <c r="DA84" i="1"/>
  <c r="CT84" i="1"/>
  <c r="CZ84" i="1"/>
  <c r="CS84" i="1"/>
  <c r="CY84" i="1"/>
  <c r="CX83" i="1"/>
  <c r="CW83" i="1"/>
  <c r="CV83" i="1"/>
  <c r="CU83" i="1"/>
  <c r="CT83" i="1"/>
  <c r="CS83" i="1"/>
  <c r="CX82" i="1"/>
  <c r="CW82" i="1"/>
  <c r="CV82" i="1"/>
  <c r="CU82" i="1"/>
  <c r="CT82" i="1"/>
  <c r="CS82" i="1"/>
  <c r="CX81" i="1"/>
  <c r="CW81" i="1"/>
  <c r="CV81" i="1"/>
  <c r="CU81" i="1"/>
  <c r="CT81" i="1"/>
  <c r="CS81" i="1"/>
  <c r="CX80" i="1"/>
  <c r="CW80" i="1"/>
  <c r="CV80" i="1"/>
  <c r="CU80" i="1"/>
  <c r="CT80" i="1"/>
  <c r="CS80" i="1"/>
  <c r="CX79" i="1"/>
  <c r="CW79" i="1"/>
  <c r="CV79" i="1"/>
  <c r="CU79" i="1"/>
  <c r="CT79" i="1"/>
  <c r="CS79" i="1"/>
  <c r="CX78" i="1"/>
  <c r="CW78" i="1"/>
  <c r="CV78" i="1"/>
  <c r="CU78" i="1"/>
  <c r="CT78" i="1"/>
  <c r="CS78" i="1"/>
  <c r="CX77" i="1"/>
  <c r="CW77" i="1"/>
  <c r="CV77" i="1"/>
  <c r="CU77" i="1"/>
  <c r="CT77" i="1"/>
  <c r="CS77" i="1"/>
  <c r="CX76" i="1"/>
  <c r="CW76" i="1"/>
  <c r="CV76" i="1"/>
  <c r="CU76" i="1"/>
  <c r="CT76" i="1"/>
  <c r="CS76" i="1"/>
  <c r="CX75" i="1"/>
  <c r="CW75" i="1"/>
  <c r="CV75" i="1"/>
  <c r="CU75" i="1"/>
  <c r="CT75" i="1"/>
  <c r="CS75" i="1"/>
  <c r="CX56" i="1"/>
  <c r="CU56" i="1"/>
  <c r="CT56" i="1"/>
  <c r="CS56" i="1"/>
  <c r="CX55" i="1"/>
  <c r="CU55" i="1"/>
  <c r="CT55" i="1"/>
  <c r="CS55" i="1"/>
  <c r="CX54" i="1"/>
  <c r="CU54" i="1"/>
  <c r="CT54" i="1"/>
  <c r="CS54" i="1"/>
  <c r="CX53" i="1"/>
  <c r="CU53" i="1"/>
  <c r="CT53" i="1"/>
  <c r="CS53" i="1"/>
  <c r="CX52" i="1"/>
  <c r="CU52" i="1"/>
  <c r="CT52" i="1"/>
  <c r="CS52" i="1"/>
  <c r="CX51" i="1"/>
  <c r="CU51" i="1"/>
  <c r="CT51" i="1"/>
  <c r="CS51" i="1"/>
  <c r="CX50" i="1"/>
  <c r="CU50" i="1"/>
  <c r="CT50" i="1"/>
  <c r="CS50" i="1"/>
  <c r="CX49" i="1"/>
  <c r="CU49" i="1"/>
  <c r="CT49" i="1"/>
  <c r="CS49" i="1"/>
  <c r="CX48" i="1"/>
  <c r="CU48" i="1"/>
  <c r="CT48" i="1"/>
  <c r="CS48" i="1"/>
  <c r="CX47" i="1"/>
  <c r="CU47" i="1"/>
  <c r="CT47" i="1"/>
  <c r="CS47" i="1"/>
  <c r="CX46" i="1"/>
  <c r="CU46" i="1"/>
  <c r="CT46" i="1"/>
  <c r="CS46" i="1"/>
  <c r="CX45" i="1"/>
  <c r="CU45" i="1"/>
  <c r="CT45" i="1"/>
  <c r="CS45" i="1"/>
  <c r="CX44" i="1"/>
  <c r="CU44" i="1"/>
  <c r="CT44" i="1"/>
  <c r="CS44" i="1"/>
  <c r="CX43" i="1"/>
  <c r="CU43" i="1"/>
  <c r="CT43" i="1"/>
  <c r="CS43" i="1"/>
  <c r="CX42" i="1"/>
  <c r="CU42" i="1"/>
  <c r="CT42" i="1"/>
  <c r="CS42" i="1"/>
  <c r="CX41" i="1"/>
  <c r="CU41" i="1"/>
  <c r="CT41" i="1"/>
  <c r="CS41" i="1"/>
  <c r="CX40" i="1"/>
  <c r="CU40" i="1"/>
  <c r="CT40" i="1"/>
  <c r="CS40" i="1"/>
  <c r="CX39" i="1"/>
  <c r="CU39" i="1"/>
  <c r="CT39" i="1"/>
  <c r="CS39" i="1"/>
  <c r="CX38" i="1"/>
  <c r="CU38" i="1"/>
  <c r="CT38" i="1"/>
  <c r="CS38" i="1"/>
  <c r="CX37" i="1"/>
  <c r="CU37" i="1"/>
  <c r="CT37" i="1"/>
  <c r="CS37" i="1"/>
  <c r="CX36" i="1"/>
  <c r="CU36" i="1"/>
  <c r="CT36" i="1"/>
  <c r="CS36" i="1"/>
  <c r="CX35" i="1"/>
  <c r="CU35" i="1"/>
  <c r="CT35" i="1"/>
  <c r="CS35" i="1"/>
  <c r="CX34" i="1"/>
  <c r="DD34" i="1"/>
  <c r="CU34" i="1"/>
  <c r="DA34" i="1"/>
  <c r="CT34" i="1"/>
  <c r="CZ34" i="1"/>
  <c r="CS34" i="1"/>
  <c r="CY34" i="1"/>
  <c r="CY35" i="1"/>
  <c r="CY36" i="1"/>
  <c r="CY37" i="1"/>
  <c r="CY38" i="1"/>
  <c r="CY39" i="1"/>
  <c r="CY40" i="1"/>
  <c r="CY41" i="1"/>
  <c r="CY42" i="1"/>
  <c r="CY43" i="1"/>
  <c r="CY44" i="1"/>
  <c r="CX33" i="1"/>
  <c r="CW33" i="1"/>
  <c r="CV33" i="1"/>
  <c r="CU33" i="1"/>
  <c r="CT33" i="1"/>
  <c r="CS33" i="1"/>
  <c r="CX32" i="1"/>
  <c r="CW32" i="1"/>
  <c r="CV32" i="1"/>
  <c r="CU32" i="1"/>
  <c r="CT32" i="1"/>
  <c r="CS32" i="1"/>
  <c r="CX31" i="1"/>
  <c r="CW31" i="1"/>
  <c r="CV31" i="1"/>
  <c r="CU31" i="1"/>
  <c r="CT31" i="1"/>
  <c r="CS31" i="1"/>
  <c r="CX30" i="1"/>
  <c r="CW30" i="1"/>
  <c r="CV30" i="1"/>
  <c r="CU30" i="1"/>
  <c r="CT30" i="1"/>
  <c r="CS30" i="1"/>
  <c r="CX29" i="1"/>
  <c r="CW29" i="1"/>
  <c r="CV29" i="1"/>
  <c r="CU29" i="1"/>
  <c r="CT29" i="1"/>
  <c r="CS29" i="1"/>
  <c r="CX28" i="1"/>
  <c r="CW28" i="1"/>
  <c r="CV28" i="1"/>
  <c r="CU28" i="1"/>
  <c r="CT28" i="1"/>
  <c r="CS28" i="1"/>
  <c r="CX27" i="1"/>
  <c r="CW27" i="1"/>
  <c r="CV27" i="1"/>
  <c r="CU27" i="1"/>
  <c r="CT27" i="1"/>
  <c r="CS27" i="1"/>
  <c r="CX26" i="1"/>
  <c r="CW26" i="1"/>
  <c r="CV26" i="1"/>
  <c r="CU26" i="1"/>
  <c r="CT26" i="1"/>
  <c r="CS26" i="1"/>
  <c r="CX25" i="1"/>
  <c r="CW25" i="1"/>
  <c r="CV25" i="1"/>
  <c r="CU25" i="1"/>
  <c r="CT25" i="1"/>
  <c r="CS25" i="1"/>
  <c r="CX24" i="1"/>
  <c r="CW24" i="1"/>
  <c r="CV24" i="1"/>
  <c r="CU24" i="1"/>
  <c r="CT24" i="1"/>
  <c r="CS24" i="1"/>
  <c r="CX22" i="1"/>
  <c r="CW22" i="1"/>
  <c r="CV22" i="1"/>
  <c r="CU22" i="1"/>
  <c r="CT22" i="1"/>
  <c r="CS22" i="1"/>
  <c r="CX23" i="1"/>
  <c r="CW23" i="1"/>
  <c r="CV23" i="1"/>
  <c r="CU23" i="1"/>
  <c r="CT23" i="1"/>
  <c r="CS23" i="1"/>
  <c r="BN577" i="1"/>
  <c r="BN578" i="1"/>
  <c r="BN579" i="1"/>
  <c r="BN580" i="1"/>
  <c r="BN581" i="1"/>
  <c r="BN582" i="1"/>
  <c r="BN583" i="1"/>
  <c r="BN584" i="1"/>
  <c r="BN585" i="1"/>
  <c r="BN586" i="1"/>
  <c r="BN572" i="1"/>
  <c r="BN573" i="1"/>
  <c r="BN574" i="1"/>
  <c r="BN575" i="1"/>
  <c r="BN576" i="1"/>
  <c r="BN566" i="1"/>
  <c r="BN567" i="1"/>
  <c r="BN568" i="1"/>
  <c r="BN569" i="1"/>
  <c r="BN570" i="1"/>
  <c r="BN571" i="1"/>
  <c r="BN560" i="1"/>
  <c r="BN561" i="1"/>
  <c r="BN562" i="1"/>
  <c r="BN563" i="1"/>
  <c r="BN564" i="1"/>
  <c r="BN565" i="1"/>
  <c r="BN556" i="1"/>
  <c r="BN557" i="1"/>
  <c r="BN558" i="1"/>
  <c r="BN559" i="1"/>
  <c r="BN552" i="1"/>
  <c r="BN553" i="1"/>
  <c r="BN554" i="1"/>
  <c r="BN555" i="1"/>
  <c r="L572" i="1"/>
  <c r="P572" i="1"/>
  <c r="L562" i="1"/>
  <c r="P560" i="1"/>
  <c r="P561" i="1"/>
  <c r="L560" i="1"/>
  <c r="L552" i="1"/>
  <c r="L510" i="1"/>
  <c r="P367" i="1"/>
  <c r="P361" i="1"/>
  <c r="P358" i="1"/>
  <c r="P340" i="1"/>
  <c r="P307" i="1"/>
  <c r="L358" i="1"/>
  <c r="L307" i="1"/>
  <c r="L303" i="1"/>
  <c r="L298" i="1"/>
  <c r="L293" i="1"/>
  <c r="L288" i="1"/>
  <c r="P192" i="1"/>
  <c r="L192" i="1"/>
  <c r="P139" i="1"/>
  <c r="L139" i="1"/>
  <c r="L8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Y45" i="1"/>
  <c r="CY46" i="1"/>
  <c r="CY47" i="1"/>
  <c r="CY48" i="1"/>
  <c r="CY49" i="1"/>
  <c r="CY50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CY100" i="1"/>
  <c r="DA140" i="1"/>
  <c r="DA141" i="1"/>
  <c r="DA142" i="1"/>
  <c r="DA143" i="1"/>
  <c r="DA144" i="1"/>
  <c r="DA145" i="1"/>
  <c r="DA146" i="1"/>
  <c r="DA147" i="1"/>
  <c r="DA148" i="1"/>
  <c r="DA149" i="1"/>
  <c r="DA150" i="1"/>
  <c r="DA151" i="1"/>
  <c r="DA152" i="1"/>
  <c r="DA153" i="1"/>
  <c r="DA154" i="1"/>
  <c r="DA155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CZ193" i="1"/>
  <c r="CZ194" i="1"/>
  <c r="CZ195" i="1"/>
  <c r="CZ196" i="1"/>
  <c r="CZ197" i="1"/>
  <c r="CZ198" i="1"/>
  <c r="CZ199" i="1"/>
  <c r="CZ200" i="1"/>
  <c r="CZ201" i="1"/>
  <c r="CZ202" i="1"/>
  <c r="CZ203" i="1"/>
  <c r="CZ204" i="1"/>
  <c r="CZ205" i="1"/>
  <c r="CZ206" i="1"/>
  <c r="CZ207" i="1"/>
  <c r="CZ208" i="1"/>
  <c r="DD193" i="1"/>
  <c r="DD194" i="1"/>
  <c r="DD195" i="1"/>
  <c r="DD196" i="1"/>
  <c r="DD197" i="1"/>
  <c r="DD198" i="1"/>
  <c r="DD199" i="1"/>
  <c r="DD200" i="1"/>
  <c r="DD201" i="1"/>
  <c r="DD202" i="1"/>
  <c r="DD203" i="1"/>
  <c r="DD204" i="1"/>
  <c r="DD205" i="1"/>
  <c r="DD206" i="1"/>
  <c r="DD207" i="1"/>
  <c r="DD208" i="1"/>
  <c r="DA193" i="1"/>
  <c r="DA194" i="1"/>
  <c r="DA195" i="1"/>
  <c r="DA196" i="1"/>
  <c r="DA197" i="1"/>
  <c r="DA198" i="1"/>
  <c r="DA199" i="1"/>
  <c r="DA200" i="1"/>
  <c r="DA201" i="1"/>
  <c r="DA202" i="1"/>
  <c r="DA203" i="1"/>
  <c r="DA204" i="1"/>
  <c r="DA205" i="1"/>
  <c r="DA206" i="1"/>
  <c r="DA207" i="1"/>
  <c r="DA208" i="1"/>
  <c r="CY140" i="1"/>
  <c r="CY141" i="1"/>
  <c r="CY142" i="1"/>
  <c r="CY143" i="1"/>
  <c r="CY144" i="1"/>
  <c r="CY145" i="1"/>
  <c r="CY146" i="1"/>
  <c r="CY147" i="1"/>
  <c r="CY148" i="1"/>
  <c r="CY149" i="1"/>
  <c r="CY150" i="1"/>
  <c r="CY151" i="1"/>
  <c r="CY152" i="1"/>
  <c r="CY153" i="1"/>
  <c r="CY154" i="1"/>
  <c r="CY155" i="1"/>
  <c r="CZ140" i="1"/>
  <c r="CZ141" i="1"/>
  <c r="CZ142" i="1"/>
  <c r="CZ143" i="1"/>
  <c r="CZ144" i="1"/>
  <c r="CZ145" i="1"/>
  <c r="CZ146" i="1"/>
  <c r="CZ147" i="1"/>
  <c r="CZ148" i="1"/>
  <c r="CZ149" i="1"/>
  <c r="CZ150" i="1"/>
  <c r="CZ151" i="1"/>
  <c r="CZ152" i="1"/>
  <c r="CZ153" i="1"/>
  <c r="CZ154" i="1"/>
  <c r="CZ155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D610" i="1"/>
  <c r="DD611" i="1"/>
  <c r="DD612" i="1"/>
  <c r="DD613" i="1"/>
  <c r="DD614" i="1"/>
  <c r="DD615" i="1"/>
  <c r="DD616" i="1"/>
  <c r="DD617" i="1"/>
  <c r="DD618" i="1"/>
  <c r="DD619" i="1"/>
  <c r="DD620" i="1"/>
  <c r="DD621" i="1"/>
  <c r="DD622" i="1"/>
  <c r="DD623" i="1"/>
  <c r="DD624" i="1"/>
  <c r="DD625" i="1"/>
  <c r="DD626" i="1"/>
  <c r="DD627" i="1"/>
  <c r="DD628" i="1"/>
  <c r="DD629" i="1"/>
  <c r="DD630" i="1"/>
  <c r="DD631" i="1"/>
  <c r="DD632" i="1"/>
  <c r="DD633" i="1"/>
  <c r="DD634" i="1"/>
  <c r="DD635" i="1"/>
  <c r="DD636" i="1"/>
  <c r="DD637" i="1"/>
  <c r="DD638" i="1"/>
  <c r="DD639" i="1"/>
  <c r="CY610" i="1"/>
  <c r="CY611" i="1"/>
  <c r="CY612" i="1"/>
  <c r="CY613" i="1"/>
  <c r="CY614" i="1"/>
  <c r="CY615" i="1"/>
  <c r="CY616" i="1"/>
  <c r="CY617" i="1"/>
  <c r="CY618" i="1"/>
  <c r="CY619" i="1"/>
  <c r="CY620" i="1"/>
  <c r="CY621" i="1"/>
  <c r="DD722" i="1"/>
  <c r="DC396" i="1"/>
  <c r="DC397" i="1"/>
  <c r="DC398" i="1"/>
  <c r="DC399" i="1"/>
  <c r="DC400" i="1"/>
  <c r="DC401" i="1"/>
  <c r="DC402" i="1"/>
  <c r="DC403" i="1"/>
  <c r="DC404" i="1"/>
  <c r="DC405" i="1"/>
  <c r="DC406" i="1"/>
  <c r="DC407" i="1"/>
  <c r="DC408" i="1"/>
  <c r="DC409" i="1"/>
  <c r="DC410" i="1"/>
  <c r="DC411" i="1"/>
  <c r="DC412" i="1"/>
  <c r="DC413" i="1"/>
  <c r="DC414" i="1"/>
  <c r="DC415" i="1"/>
  <c r="DC416" i="1"/>
  <c r="DC417" i="1"/>
  <c r="DC418" i="1"/>
  <c r="DC419" i="1"/>
  <c r="DC420" i="1"/>
  <c r="DC421" i="1"/>
  <c r="DC422" i="1"/>
  <c r="DC423" i="1"/>
  <c r="DC424" i="1"/>
  <c r="DC425" i="1"/>
  <c r="DC426" i="1"/>
  <c r="DC427" i="1"/>
  <c r="CY670" i="1"/>
  <c r="CY671" i="1"/>
  <c r="CY672" i="1"/>
  <c r="CY673" i="1"/>
  <c r="CY674" i="1"/>
  <c r="CY722" i="1"/>
  <c r="DD396" i="1"/>
  <c r="DD397" i="1"/>
  <c r="DD398" i="1"/>
  <c r="DD399" i="1"/>
  <c r="DD400" i="1"/>
  <c r="DD401" i="1"/>
  <c r="DD402" i="1"/>
  <c r="DD403" i="1"/>
  <c r="DD404" i="1"/>
  <c r="DD405" i="1"/>
  <c r="DD406" i="1"/>
  <c r="DD407" i="1"/>
  <c r="DD408" i="1"/>
  <c r="DD409" i="1"/>
  <c r="DD410" i="1"/>
  <c r="DD411" i="1"/>
  <c r="DD412" i="1"/>
  <c r="DD413" i="1"/>
  <c r="DD414" i="1"/>
  <c r="DD415" i="1"/>
  <c r="DD416" i="1"/>
  <c r="DD417" i="1"/>
  <c r="DD418" i="1"/>
  <c r="DD419" i="1"/>
  <c r="DD420" i="1"/>
  <c r="DD421" i="1"/>
  <c r="DD422" i="1"/>
  <c r="DD423" i="1"/>
  <c r="DD424" i="1"/>
  <c r="DD425" i="1"/>
  <c r="DD426" i="1"/>
  <c r="DD427" i="1"/>
  <c r="CY193" i="1"/>
  <c r="L361" i="1"/>
  <c r="P287" i="1"/>
  <c r="P288" i="1"/>
  <c r="P341" i="1"/>
  <c r="Q288" i="1"/>
  <c r="CV321" i="1"/>
  <c r="CU321" i="1"/>
  <c r="CT321" i="1"/>
  <c r="CS321" i="1"/>
  <c r="CV320" i="1"/>
  <c r="CU320" i="1"/>
  <c r="CT320" i="1"/>
  <c r="CS320" i="1"/>
  <c r="CV319" i="1"/>
  <c r="CU319" i="1"/>
  <c r="CT319" i="1"/>
  <c r="CS319" i="1"/>
  <c r="CV318" i="1"/>
  <c r="CU318" i="1"/>
  <c r="CT318" i="1"/>
  <c r="CS318" i="1"/>
  <c r="CV317" i="1"/>
  <c r="CU317" i="1"/>
  <c r="CT317" i="1"/>
  <c r="CS317" i="1"/>
  <c r="CV316" i="1"/>
  <c r="CU316" i="1"/>
  <c r="CT316" i="1"/>
  <c r="CS316" i="1"/>
  <c r="CV315" i="1"/>
  <c r="CU315" i="1"/>
  <c r="CT315" i="1"/>
  <c r="CS315" i="1"/>
  <c r="CV314" i="1"/>
  <c r="CU314" i="1"/>
  <c r="CT314" i="1"/>
  <c r="CS314" i="1"/>
  <c r="CV313" i="1"/>
  <c r="CU313" i="1"/>
  <c r="CT313" i="1"/>
  <c r="CS313" i="1"/>
  <c r="CV312" i="1"/>
  <c r="CU312" i="1"/>
  <c r="CT312" i="1"/>
  <c r="CS312" i="1"/>
  <c r="CV311" i="1"/>
  <c r="CU311" i="1"/>
  <c r="CT311" i="1"/>
  <c r="CS311" i="1"/>
  <c r="CV310" i="1"/>
  <c r="CU310" i="1"/>
  <c r="CT310" i="1"/>
  <c r="CS310" i="1"/>
  <c r="CV309" i="1"/>
  <c r="CU309" i="1"/>
  <c r="CT309" i="1"/>
  <c r="CS309" i="1"/>
  <c r="CV308" i="1"/>
  <c r="CU308" i="1"/>
  <c r="CT308" i="1"/>
  <c r="CS308" i="1"/>
  <c r="CV307" i="1"/>
  <c r="CU307" i="1"/>
  <c r="CT307" i="1"/>
  <c r="CS307" i="1"/>
  <c r="CV306" i="1"/>
  <c r="CU306" i="1"/>
  <c r="CT306" i="1"/>
  <c r="CS306" i="1"/>
  <c r="CV305" i="1"/>
  <c r="CU305" i="1"/>
  <c r="CT305" i="1"/>
  <c r="CS305" i="1"/>
  <c r="CV304" i="1"/>
  <c r="CU304" i="1"/>
  <c r="CT304" i="1"/>
  <c r="CS304" i="1"/>
  <c r="CV303" i="1"/>
  <c r="CU303" i="1"/>
  <c r="CT303" i="1"/>
  <c r="CS303" i="1"/>
  <c r="CV302" i="1"/>
  <c r="CU302" i="1"/>
  <c r="CT302" i="1"/>
  <c r="CS302" i="1"/>
  <c r="CV301" i="1"/>
  <c r="CU301" i="1"/>
  <c r="CT301" i="1"/>
  <c r="CS301" i="1"/>
  <c r="CV300" i="1"/>
  <c r="CU300" i="1"/>
  <c r="CT300" i="1"/>
  <c r="CS300" i="1"/>
  <c r="CV299" i="1"/>
  <c r="CU299" i="1"/>
  <c r="CT299" i="1"/>
  <c r="CS299" i="1"/>
  <c r="CV298" i="1"/>
  <c r="CU298" i="1"/>
  <c r="CT298" i="1"/>
  <c r="CS298" i="1"/>
  <c r="CV297" i="1"/>
  <c r="CU297" i="1"/>
  <c r="CT297" i="1"/>
  <c r="CS297" i="1"/>
  <c r="CV296" i="1"/>
  <c r="CU296" i="1"/>
  <c r="CT296" i="1"/>
  <c r="CS296" i="1"/>
  <c r="CV295" i="1"/>
  <c r="CU295" i="1"/>
  <c r="CT295" i="1"/>
  <c r="CS295" i="1"/>
  <c r="CV294" i="1"/>
  <c r="CU294" i="1"/>
  <c r="CT294" i="1"/>
  <c r="CS294" i="1"/>
  <c r="CV293" i="1"/>
  <c r="CU293" i="1"/>
  <c r="CT293" i="1"/>
  <c r="CS293" i="1"/>
  <c r="CV292" i="1"/>
  <c r="CU292" i="1"/>
  <c r="CT292" i="1"/>
  <c r="CS292" i="1"/>
  <c r="CV291" i="1"/>
  <c r="CU291" i="1"/>
  <c r="CT291" i="1"/>
  <c r="CS291" i="1"/>
  <c r="CV290" i="1"/>
  <c r="CU290" i="1"/>
  <c r="CT290" i="1"/>
  <c r="CS290" i="1"/>
  <c r="CV289" i="1"/>
  <c r="CU289" i="1"/>
  <c r="CT289" i="1"/>
  <c r="CS289" i="1"/>
  <c r="CV288" i="1"/>
  <c r="CU288" i="1"/>
  <c r="CT288" i="1"/>
  <c r="CS288" i="1"/>
  <c r="CV287" i="1"/>
  <c r="CU287" i="1"/>
  <c r="DA287" i="1"/>
  <c r="DA288" i="1"/>
  <c r="CT287" i="1"/>
  <c r="CS287" i="1"/>
  <c r="CY287" i="1"/>
  <c r="CT340" i="1"/>
  <c r="CT341" i="1"/>
  <c r="CT342" i="1"/>
  <c r="CT343" i="1"/>
  <c r="CT344" i="1"/>
  <c r="CT345" i="1"/>
  <c r="CT346" i="1"/>
  <c r="CT347" i="1"/>
  <c r="CT348" i="1"/>
  <c r="CT349" i="1"/>
  <c r="CT350" i="1"/>
  <c r="CT351" i="1"/>
  <c r="CT352" i="1"/>
  <c r="CT353" i="1"/>
  <c r="CT354" i="1"/>
  <c r="CT355" i="1"/>
  <c r="CT356" i="1"/>
  <c r="CT357" i="1"/>
  <c r="CT358" i="1"/>
  <c r="CT359" i="1"/>
  <c r="CT360" i="1"/>
  <c r="CT361" i="1"/>
  <c r="CT362" i="1"/>
  <c r="CT363" i="1"/>
  <c r="CT364" i="1"/>
  <c r="CT365" i="1"/>
  <c r="CT366" i="1"/>
  <c r="CT367" i="1"/>
  <c r="CT368" i="1"/>
  <c r="CT369" i="1"/>
  <c r="CT370" i="1"/>
  <c r="CT371" i="1"/>
  <c r="CT372" i="1"/>
  <c r="CT373" i="1"/>
  <c r="CT374" i="1"/>
  <c r="CV374" i="1"/>
  <c r="CU374" i="1"/>
  <c r="CS374" i="1"/>
  <c r="CV373" i="1"/>
  <c r="CU373" i="1"/>
  <c r="CS373" i="1"/>
  <c r="CV372" i="1"/>
  <c r="CU372" i="1"/>
  <c r="CS372" i="1"/>
  <c r="CV371" i="1"/>
  <c r="CU371" i="1"/>
  <c r="CS371" i="1"/>
  <c r="CV370" i="1"/>
  <c r="CU370" i="1"/>
  <c r="CS370" i="1"/>
  <c r="CV369" i="1"/>
  <c r="CU369" i="1"/>
  <c r="CS369" i="1"/>
  <c r="CV368" i="1"/>
  <c r="CU368" i="1"/>
  <c r="CS368" i="1"/>
  <c r="CV367" i="1"/>
  <c r="CU367" i="1"/>
  <c r="CS367" i="1"/>
  <c r="CV366" i="1"/>
  <c r="CU366" i="1"/>
  <c r="CS366" i="1"/>
  <c r="CV365" i="1"/>
  <c r="CU365" i="1"/>
  <c r="CS365" i="1"/>
  <c r="CV364" i="1"/>
  <c r="CU364" i="1"/>
  <c r="CS364" i="1"/>
  <c r="CV363" i="1"/>
  <c r="CU363" i="1"/>
  <c r="CS363" i="1"/>
  <c r="CV362" i="1"/>
  <c r="CU362" i="1"/>
  <c r="CS362" i="1"/>
  <c r="CV361" i="1"/>
  <c r="CU361" i="1"/>
  <c r="CS361" i="1"/>
  <c r="CV360" i="1"/>
  <c r="CU360" i="1"/>
  <c r="CS360" i="1"/>
  <c r="CV359" i="1"/>
  <c r="CU359" i="1"/>
  <c r="CS359" i="1"/>
  <c r="CV358" i="1"/>
  <c r="CU358" i="1"/>
  <c r="CS358" i="1"/>
  <c r="CV357" i="1"/>
  <c r="CU357" i="1"/>
  <c r="CS357" i="1"/>
  <c r="CV356" i="1"/>
  <c r="CU356" i="1"/>
  <c r="CS356" i="1"/>
  <c r="CV355" i="1"/>
  <c r="CU355" i="1"/>
  <c r="CS355" i="1"/>
  <c r="CV354" i="1"/>
  <c r="CU354" i="1"/>
  <c r="CS354" i="1"/>
  <c r="CV353" i="1"/>
  <c r="CU353" i="1"/>
  <c r="CS353" i="1"/>
  <c r="CV352" i="1"/>
  <c r="CU352" i="1"/>
  <c r="CS352" i="1"/>
  <c r="CV351" i="1"/>
  <c r="CU351" i="1"/>
  <c r="CS351" i="1"/>
  <c r="CV350" i="1"/>
  <c r="CU350" i="1"/>
  <c r="CS350" i="1"/>
  <c r="CV349" i="1"/>
  <c r="CU349" i="1"/>
  <c r="CS349" i="1"/>
  <c r="CV348" i="1"/>
  <c r="CU348" i="1"/>
  <c r="CS348" i="1"/>
  <c r="CV347" i="1"/>
  <c r="CU347" i="1"/>
  <c r="CS347" i="1"/>
  <c r="CV346" i="1"/>
  <c r="CU346" i="1"/>
  <c r="CS346" i="1"/>
  <c r="CV345" i="1"/>
  <c r="CU345" i="1"/>
  <c r="CS345" i="1"/>
  <c r="CV344" i="1"/>
  <c r="CU344" i="1"/>
  <c r="CS344" i="1"/>
  <c r="CV343" i="1"/>
  <c r="CU343" i="1"/>
  <c r="CS343" i="1"/>
  <c r="CV342" i="1"/>
  <c r="CU342" i="1"/>
  <c r="CS342" i="1"/>
  <c r="CV341" i="1"/>
  <c r="CU341" i="1"/>
  <c r="CS341" i="1"/>
  <c r="CV340" i="1"/>
  <c r="CU340" i="1"/>
  <c r="DA340" i="1"/>
  <c r="CS340" i="1"/>
  <c r="CY340" i="1"/>
  <c r="CV586" i="1"/>
  <c r="CV585" i="1"/>
  <c r="CV584" i="1"/>
  <c r="CV583" i="1"/>
  <c r="CV582" i="1"/>
  <c r="CV581" i="1"/>
  <c r="CV580" i="1"/>
  <c r="CV579" i="1"/>
  <c r="CV578" i="1"/>
  <c r="DB578" i="1"/>
  <c r="CV577" i="1"/>
  <c r="DB577" i="1"/>
  <c r="CV576" i="1"/>
  <c r="CV575" i="1"/>
  <c r="CV574" i="1"/>
  <c r="CV573" i="1"/>
  <c r="CV572" i="1"/>
  <c r="CV571" i="1"/>
  <c r="CV570" i="1"/>
  <c r="CV569" i="1"/>
  <c r="DB569" i="1"/>
  <c r="CV568" i="1"/>
  <c r="CV567" i="1"/>
  <c r="CV566" i="1"/>
  <c r="CV565" i="1"/>
  <c r="CV564" i="1"/>
  <c r="CV563" i="1"/>
  <c r="CV562" i="1"/>
  <c r="CV561" i="1"/>
  <c r="CV560" i="1"/>
  <c r="CV559" i="1"/>
  <c r="CV558" i="1"/>
  <c r="CV557" i="1"/>
  <c r="CV556" i="1"/>
  <c r="CV555" i="1"/>
  <c r="CV554" i="1"/>
  <c r="CV553" i="1"/>
  <c r="CV552" i="1"/>
  <c r="CU586" i="1"/>
  <c r="CT586" i="1"/>
  <c r="CS586" i="1"/>
  <c r="CU585" i="1"/>
  <c r="CT585" i="1"/>
  <c r="CS585" i="1"/>
  <c r="CU584" i="1"/>
  <c r="CT584" i="1"/>
  <c r="CS584" i="1"/>
  <c r="CU583" i="1"/>
  <c r="CT583" i="1"/>
  <c r="CS583" i="1"/>
  <c r="CU582" i="1"/>
  <c r="CT582" i="1"/>
  <c r="CS582" i="1"/>
  <c r="CU581" i="1"/>
  <c r="CT581" i="1"/>
  <c r="CS581" i="1"/>
  <c r="CU580" i="1"/>
  <c r="CT580" i="1"/>
  <c r="CS580" i="1"/>
  <c r="CU579" i="1"/>
  <c r="CT579" i="1"/>
  <c r="CS579" i="1"/>
  <c r="CU578" i="1"/>
  <c r="DA578" i="1"/>
  <c r="CT578" i="1"/>
  <c r="CZ578" i="1"/>
  <c r="CS578" i="1"/>
  <c r="CU577" i="1"/>
  <c r="DA577" i="1"/>
  <c r="CT577" i="1"/>
  <c r="CZ577" i="1"/>
  <c r="CS577" i="1"/>
  <c r="CU576" i="1"/>
  <c r="CT576" i="1"/>
  <c r="CS576" i="1"/>
  <c r="CU575" i="1"/>
  <c r="CT575" i="1"/>
  <c r="CS575" i="1"/>
  <c r="CU574" i="1"/>
  <c r="CT574" i="1"/>
  <c r="CS574" i="1"/>
  <c r="CU573" i="1"/>
  <c r="CT573" i="1"/>
  <c r="CS573" i="1"/>
  <c r="CU572" i="1"/>
  <c r="CT572" i="1"/>
  <c r="CS572" i="1"/>
  <c r="CU571" i="1"/>
  <c r="CT571" i="1"/>
  <c r="CS571" i="1"/>
  <c r="CU570" i="1"/>
  <c r="CT570" i="1"/>
  <c r="CS570" i="1"/>
  <c r="CU569" i="1"/>
  <c r="DA569" i="1"/>
  <c r="CT569" i="1"/>
  <c r="CZ569" i="1"/>
  <c r="CS569" i="1"/>
  <c r="CY569" i="1"/>
  <c r="CU568" i="1"/>
  <c r="CT568" i="1"/>
  <c r="CS568" i="1"/>
  <c r="CU567" i="1"/>
  <c r="CT567" i="1"/>
  <c r="CS567" i="1"/>
  <c r="CU566" i="1"/>
  <c r="CT566" i="1"/>
  <c r="CS566" i="1"/>
  <c r="CU565" i="1"/>
  <c r="CT565" i="1"/>
  <c r="CS565" i="1"/>
  <c r="CU564" i="1"/>
  <c r="CT564" i="1"/>
  <c r="CS564" i="1"/>
  <c r="CU563" i="1"/>
  <c r="CT563" i="1"/>
  <c r="CS563" i="1"/>
  <c r="CU562" i="1"/>
  <c r="CT562" i="1"/>
  <c r="CS562" i="1"/>
  <c r="CU561" i="1"/>
  <c r="CT561" i="1"/>
  <c r="CS561" i="1"/>
  <c r="CU560" i="1"/>
  <c r="CT560" i="1"/>
  <c r="CS560" i="1"/>
  <c r="CU559" i="1"/>
  <c r="CT559" i="1"/>
  <c r="CS559" i="1"/>
  <c r="CU558" i="1"/>
  <c r="CT558" i="1"/>
  <c r="CS558" i="1"/>
  <c r="CU557" i="1"/>
  <c r="CT557" i="1"/>
  <c r="CS557" i="1"/>
  <c r="CU556" i="1"/>
  <c r="CT556" i="1"/>
  <c r="CS556" i="1"/>
  <c r="CU555" i="1"/>
  <c r="CT555" i="1"/>
  <c r="CS555" i="1"/>
  <c r="CU554" i="1"/>
  <c r="CT554" i="1"/>
  <c r="CS554" i="1"/>
  <c r="CU553" i="1"/>
  <c r="CT553" i="1"/>
  <c r="CS553" i="1"/>
  <c r="CU552" i="1"/>
  <c r="CT552" i="1"/>
  <c r="CS552" i="1"/>
  <c r="CY288" i="1"/>
  <c r="CY289" i="1"/>
  <c r="CY290" i="1"/>
  <c r="CY291" i="1"/>
  <c r="CY292" i="1"/>
  <c r="CY293" i="1"/>
  <c r="CY294" i="1"/>
  <c r="CY295" i="1"/>
  <c r="CY296" i="1"/>
  <c r="CY297" i="1"/>
  <c r="CY298" i="1"/>
  <c r="CY299" i="1"/>
  <c r="CY300" i="1"/>
  <c r="CY301" i="1"/>
  <c r="CY302" i="1"/>
  <c r="CY303" i="1"/>
  <c r="CY304" i="1"/>
  <c r="CY305" i="1"/>
  <c r="CY306" i="1"/>
  <c r="CY307" i="1"/>
  <c r="CY308" i="1"/>
  <c r="CY309" i="1"/>
  <c r="CY310" i="1"/>
  <c r="CY311" i="1"/>
  <c r="CY312" i="1"/>
  <c r="CY313" i="1"/>
  <c r="CY314" i="1"/>
  <c r="CY315" i="1"/>
  <c r="CY316" i="1"/>
  <c r="CY317" i="1"/>
  <c r="CY318" i="1"/>
  <c r="CY319" i="1"/>
  <c r="CY320" i="1"/>
  <c r="CY321" i="1"/>
  <c r="CY723" i="1"/>
  <c r="DD670" i="1"/>
  <c r="DD671" i="1"/>
  <c r="DD672" i="1"/>
  <c r="DD673" i="1"/>
  <c r="DD674" i="1"/>
  <c r="DD675" i="1"/>
  <c r="DD676" i="1"/>
  <c r="DD677" i="1"/>
  <c r="DD678" i="1"/>
  <c r="DD679" i="1"/>
  <c r="DD680" i="1"/>
  <c r="DD681" i="1"/>
  <c r="DD682" i="1"/>
  <c r="DD683" i="1"/>
  <c r="DD684" i="1"/>
  <c r="DD685" i="1"/>
  <c r="CY622" i="1"/>
  <c r="DD723" i="1"/>
  <c r="CY675" i="1"/>
  <c r="DB570" i="1"/>
  <c r="DB571" i="1"/>
  <c r="DB572" i="1"/>
  <c r="DB573" i="1"/>
  <c r="DB576" i="1"/>
  <c r="DB579" i="1"/>
  <c r="DB582" i="1"/>
  <c r="DB585" i="1"/>
  <c r="CZ570" i="1"/>
  <c r="CZ571" i="1"/>
  <c r="CZ572" i="1"/>
  <c r="CZ573" i="1"/>
  <c r="CZ576" i="1"/>
  <c r="CZ579" i="1"/>
  <c r="CZ582" i="1"/>
  <c r="CZ585" i="1"/>
  <c r="DA580" i="1"/>
  <c r="DA583" i="1"/>
  <c r="CY341" i="1"/>
  <c r="CZ581" i="1"/>
  <c r="CZ584" i="1"/>
  <c r="DA570" i="1"/>
  <c r="DA571" i="1"/>
  <c r="DA572" i="1"/>
  <c r="DA573" i="1"/>
  <c r="DA576" i="1"/>
  <c r="DA579" i="1"/>
  <c r="DA582" i="1"/>
  <c r="DA585" i="1"/>
  <c r="DB580" i="1"/>
  <c r="DB583" i="1"/>
  <c r="DB581" i="1"/>
  <c r="DB584" i="1"/>
  <c r="DA581" i="1"/>
  <c r="DA584" i="1"/>
  <c r="DA289" i="1"/>
  <c r="DA290" i="1"/>
  <c r="DA291" i="1"/>
  <c r="DA292" i="1"/>
  <c r="DA293" i="1"/>
  <c r="DA294" i="1"/>
  <c r="DA295" i="1"/>
  <c r="DA296" i="1"/>
  <c r="DA297" i="1"/>
  <c r="DA298" i="1"/>
  <c r="DA299" i="1"/>
  <c r="DA300" i="1"/>
  <c r="DA301" i="1"/>
  <c r="DA302" i="1"/>
  <c r="DA303" i="1"/>
  <c r="DA304" i="1"/>
  <c r="DA305" i="1"/>
  <c r="DA306" i="1"/>
  <c r="DA307" i="1"/>
  <c r="DA308" i="1"/>
  <c r="DA309" i="1"/>
  <c r="DA310" i="1"/>
  <c r="DA311" i="1"/>
  <c r="DA312" i="1"/>
  <c r="DA313" i="1"/>
  <c r="DA314" i="1"/>
  <c r="DA315" i="1"/>
  <c r="DA316" i="1"/>
  <c r="DA317" i="1"/>
  <c r="DA318" i="1"/>
  <c r="DA319" i="1"/>
  <c r="DA320" i="1"/>
  <c r="DA321" i="1"/>
  <c r="CZ580" i="1"/>
  <c r="CZ583" i="1"/>
  <c r="DA341" i="1"/>
  <c r="DA342" i="1"/>
  <c r="DA343" i="1"/>
  <c r="DA344" i="1"/>
  <c r="DA345" i="1"/>
  <c r="DA346" i="1"/>
  <c r="DA347" i="1"/>
  <c r="DA348" i="1"/>
  <c r="DA349" i="1"/>
  <c r="DA350" i="1"/>
  <c r="DA351" i="1"/>
  <c r="DA352" i="1"/>
  <c r="DA353" i="1"/>
  <c r="DA354" i="1"/>
  <c r="DA355" i="1"/>
  <c r="DA356" i="1"/>
  <c r="DA357" i="1"/>
  <c r="DA358" i="1"/>
  <c r="DA359" i="1"/>
  <c r="DA360" i="1"/>
  <c r="DA361" i="1"/>
  <c r="DA362" i="1"/>
  <c r="DA363" i="1"/>
  <c r="DA364" i="1"/>
  <c r="DA365" i="1"/>
  <c r="DA366" i="1"/>
  <c r="DA367" i="1"/>
  <c r="DA368" i="1"/>
  <c r="DA369" i="1"/>
  <c r="DA370" i="1"/>
  <c r="DA371" i="1"/>
  <c r="DA372" i="1"/>
  <c r="DA373" i="1"/>
  <c r="DA374" i="1"/>
  <c r="CY724" i="1"/>
  <c r="CY725" i="1"/>
  <c r="CY726" i="1"/>
  <c r="CY727" i="1"/>
  <c r="CY728" i="1"/>
  <c r="CY342" i="1"/>
  <c r="CY343" i="1"/>
  <c r="DD724" i="1"/>
  <c r="DD725" i="1"/>
  <c r="DD726" i="1"/>
  <c r="DD727" i="1"/>
  <c r="DD728" i="1"/>
  <c r="DD729" i="1"/>
  <c r="DD730" i="1"/>
  <c r="DD731" i="1"/>
  <c r="DD732" i="1"/>
  <c r="DD733" i="1"/>
  <c r="DD734" i="1"/>
  <c r="DD735" i="1"/>
  <c r="DD736" i="1"/>
  <c r="DD737" i="1"/>
  <c r="DD35" i="1"/>
  <c r="CB312" i="1"/>
  <c r="CB630" i="1"/>
  <c r="CB365" i="1"/>
  <c r="CB577" i="1"/>
  <c r="CB418" i="1"/>
  <c r="CB364" i="1"/>
  <c r="CB523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CY344" i="1"/>
  <c r="CY345" i="1"/>
  <c r="CY346" i="1"/>
  <c r="CY347" i="1"/>
  <c r="CY348" i="1"/>
  <c r="CY349" i="1"/>
  <c r="CY350" i="1"/>
  <c r="CY351" i="1"/>
  <c r="CY352" i="1"/>
  <c r="CY353" i="1"/>
  <c r="CY354" i="1"/>
  <c r="CY355" i="1"/>
  <c r="CY356" i="1"/>
  <c r="CY357" i="1"/>
  <c r="CY358" i="1"/>
  <c r="CY359" i="1"/>
  <c r="CY360" i="1"/>
  <c r="CY361" i="1"/>
  <c r="CY362" i="1"/>
  <c r="CY363" i="1"/>
  <c r="CY364" i="1"/>
  <c r="CY365" i="1"/>
  <c r="CY366" i="1"/>
  <c r="CY367" i="1"/>
  <c r="CY368" i="1"/>
  <c r="CY369" i="1"/>
  <c r="CY370" i="1"/>
  <c r="CY371" i="1"/>
  <c r="CY372" i="1"/>
  <c r="CY373" i="1"/>
  <c r="CY374" i="1"/>
  <c r="CY396" i="1"/>
  <c r="CY397" i="1"/>
  <c r="CY398" i="1"/>
  <c r="CY399" i="1"/>
  <c r="CY400" i="1"/>
  <c r="CY401" i="1"/>
  <c r="CY402" i="1"/>
  <c r="CY403" i="1"/>
  <c r="CY404" i="1"/>
  <c r="CY405" i="1"/>
  <c r="CY406" i="1"/>
  <c r="CY407" i="1"/>
  <c r="CY408" i="1"/>
  <c r="CY409" i="1"/>
  <c r="CY410" i="1"/>
  <c r="CY411" i="1"/>
  <c r="CY412" i="1"/>
  <c r="CY413" i="1"/>
  <c r="CY414" i="1"/>
  <c r="CY415" i="1"/>
  <c r="CY416" i="1"/>
  <c r="CY417" i="1"/>
  <c r="CY418" i="1"/>
  <c r="BP586" i="1"/>
  <c r="BP585" i="1"/>
  <c r="BP584" i="1"/>
  <c r="BP583" i="1"/>
  <c r="BP582" i="1"/>
  <c r="BP581" i="1"/>
  <c r="BP580" i="1"/>
  <c r="BP579" i="1"/>
  <c r="BP578" i="1"/>
  <c r="BP577" i="1"/>
  <c r="BP576" i="1"/>
  <c r="BP575" i="1"/>
  <c r="BP574" i="1"/>
  <c r="BP573" i="1"/>
  <c r="BP572" i="1"/>
  <c r="BP571" i="1"/>
  <c r="BP570" i="1"/>
  <c r="BP569" i="1"/>
  <c r="BP568" i="1"/>
  <c r="BP567" i="1"/>
  <c r="BP566" i="1"/>
  <c r="BP565" i="1"/>
  <c r="BP564" i="1"/>
  <c r="BP563" i="1"/>
  <c r="BP562" i="1"/>
  <c r="BP561" i="1"/>
  <c r="BP560" i="1"/>
  <c r="BP559" i="1"/>
  <c r="BP558" i="1"/>
  <c r="BP557" i="1"/>
  <c r="BP556" i="1"/>
  <c r="BP555" i="1"/>
  <c r="BP554" i="1"/>
  <c r="BP553" i="1"/>
  <c r="BP552" i="1"/>
  <c r="CU480" i="1"/>
  <c r="CT480" i="1"/>
  <c r="CS480" i="1"/>
  <c r="CU479" i="1"/>
  <c r="CT479" i="1"/>
  <c r="CS479" i="1"/>
  <c r="CU478" i="1"/>
  <c r="CT478" i="1"/>
  <c r="CS478" i="1"/>
  <c r="CV477" i="1"/>
  <c r="CU477" i="1"/>
  <c r="CT477" i="1"/>
  <c r="CS477" i="1"/>
  <c r="CV476" i="1"/>
  <c r="CU476" i="1"/>
  <c r="CT476" i="1"/>
  <c r="CS476" i="1"/>
  <c r="CV475" i="1"/>
  <c r="CU475" i="1"/>
  <c r="CT475" i="1"/>
  <c r="CS475" i="1"/>
  <c r="CV474" i="1"/>
  <c r="CU474" i="1"/>
  <c r="CT474" i="1"/>
  <c r="CS474" i="1"/>
  <c r="CV473" i="1"/>
  <c r="CU473" i="1"/>
  <c r="CT473" i="1"/>
  <c r="CS473" i="1"/>
  <c r="CX461" i="1"/>
  <c r="CW461" i="1"/>
  <c r="CV461" i="1"/>
  <c r="CU461" i="1"/>
  <c r="CT461" i="1"/>
  <c r="CS461" i="1"/>
  <c r="CX460" i="1"/>
  <c r="CW460" i="1"/>
  <c r="CV460" i="1"/>
  <c r="CU460" i="1"/>
  <c r="CT460" i="1"/>
  <c r="CS460" i="1"/>
  <c r="CX459" i="1"/>
  <c r="CW459" i="1"/>
  <c r="CV459" i="1"/>
  <c r="CU459" i="1"/>
  <c r="CT459" i="1"/>
  <c r="CS459" i="1"/>
  <c r="CX458" i="1"/>
  <c r="DD458" i="1"/>
  <c r="CW458" i="1"/>
  <c r="CV458" i="1"/>
  <c r="DB458" i="1"/>
  <c r="CU458" i="1"/>
  <c r="DA458" i="1"/>
  <c r="CT458" i="1"/>
  <c r="CZ458" i="1"/>
  <c r="CS458" i="1"/>
  <c r="CX472" i="1"/>
  <c r="CW472" i="1"/>
  <c r="CV472" i="1"/>
  <c r="CU472" i="1"/>
  <c r="CT472" i="1"/>
  <c r="CS472" i="1"/>
  <c r="CX471" i="1"/>
  <c r="CW471" i="1"/>
  <c r="CV471" i="1"/>
  <c r="CU471" i="1"/>
  <c r="CT471" i="1"/>
  <c r="CS471" i="1"/>
  <c r="CX470" i="1"/>
  <c r="CW470" i="1"/>
  <c r="CV470" i="1"/>
  <c r="CU470" i="1"/>
  <c r="CT470" i="1"/>
  <c r="CS470" i="1"/>
  <c r="CX469" i="1"/>
  <c r="CW469" i="1"/>
  <c r="CV469" i="1"/>
  <c r="CU469" i="1"/>
  <c r="CT469" i="1"/>
  <c r="CS469" i="1"/>
  <c r="CX468" i="1"/>
  <c r="CW468" i="1"/>
  <c r="CV468" i="1"/>
  <c r="CU468" i="1"/>
  <c r="CT468" i="1"/>
  <c r="CS468" i="1"/>
  <c r="CX467" i="1"/>
  <c r="CW467" i="1"/>
  <c r="CV467" i="1"/>
  <c r="CU467" i="1"/>
  <c r="CT467" i="1"/>
  <c r="CS467" i="1"/>
  <c r="CX466" i="1"/>
  <c r="CW466" i="1"/>
  <c r="CV466" i="1"/>
  <c r="CU466" i="1"/>
  <c r="CT466" i="1"/>
  <c r="CS466" i="1"/>
  <c r="CX465" i="1"/>
  <c r="CW465" i="1"/>
  <c r="CV465" i="1"/>
  <c r="CU465" i="1"/>
  <c r="CT465" i="1"/>
  <c r="CS465" i="1"/>
  <c r="CX464" i="1"/>
  <c r="CW464" i="1"/>
  <c r="CV464" i="1"/>
  <c r="CU464" i="1"/>
  <c r="CT464" i="1"/>
  <c r="CS464" i="1"/>
  <c r="CX463" i="1"/>
  <c r="CW463" i="1"/>
  <c r="CV463" i="1"/>
  <c r="CU463" i="1"/>
  <c r="CT463" i="1"/>
  <c r="CS463" i="1"/>
  <c r="CX462" i="1"/>
  <c r="CW462" i="1"/>
  <c r="CV462" i="1"/>
  <c r="CU462" i="1"/>
  <c r="CT462" i="1"/>
  <c r="CS462" i="1"/>
  <c r="P455" i="1"/>
  <c r="L455" i="1"/>
  <c r="CY419" i="1"/>
  <c r="CY577" i="1"/>
  <c r="CY458" i="1"/>
  <c r="CY459" i="1"/>
  <c r="CZ459" i="1"/>
  <c r="CZ460" i="1"/>
  <c r="CZ461" i="1"/>
  <c r="CZ462" i="1"/>
  <c r="CZ463" i="1"/>
  <c r="CZ464" i="1"/>
  <c r="CZ465" i="1"/>
  <c r="CZ466" i="1"/>
  <c r="CZ467" i="1"/>
  <c r="CZ468" i="1"/>
  <c r="CZ469" i="1"/>
  <c r="CZ470" i="1"/>
  <c r="CZ471" i="1"/>
  <c r="CZ472" i="1"/>
  <c r="CZ473" i="1"/>
  <c r="CZ474" i="1"/>
  <c r="CZ475" i="1"/>
  <c r="CZ476" i="1"/>
  <c r="CZ477" i="1"/>
  <c r="DD459" i="1"/>
  <c r="DA459" i="1"/>
  <c r="DA460" i="1"/>
  <c r="DA461" i="1"/>
  <c r="DA462" i="1"/>
  <c r="DA463" i="1"/>
  <c r="DA464" i="1"/>
  <c r="DA465" i="1"/>
  <c r="DA466" i="1"/>
  <c r="DA467" i="1"/>
  <c r="DA468" i="1"/>
  <c r="DA469" i="1"/>
  <c r="DA470" i="1"/>
  <c r="DA471" i="1"/>
  <c r="DA472" i="1"/>
  <c r="DA473" i="1"/>
  <c r="DA474" i="1"/>
  <c r="DA475" i="1"/>
  <c r="DA476" i="1"/>
  <c r="DA477" i="1"/>
  <c r="DB459" i="1"/>
  <c r="DB460" i="1"/>
  <c r="DB461" i="1"/>
  <c r="DB462" i="1"/>
  <c r="DB463" i="1"/>
  <c r="DB464" i="1"/>
  <c r="DB465" i="1"/>
  <c r="DB466" i="1"/>
  <c r="DB467" i="1"/>
  <c r="DB468" i="1"/>
  <c r="DB469" i="1"/>
  <c r="DB470" i="1"/>
  <c r="DB471" i="1"/>
  <c r="DB472" i="1"/>
  <c r="DB473" i="1"/>
  <c r="DB474" i="1"/>
  <c r="DB475" i="1"/>
  <c r="DB476" i="1"/>
  <c r="DB477" i="1"/>
  <c r="DC512" i="1"/>
  <c r="DC513" i="1"/>
  <c r="DC514" i="1"/>
  <c r="DC515" i="1"/>
  <c r="DC516" i="1"/>
  <c r="DC517" i="1"/>
  <c r="DC518" i="1"/>
  <c r="DC519" i="1"/>
  <c r="DC520" i="1"/>
  <c r="DC521" i="1"/>
  <c r="DC522" i="1"/>
  <c r="DC523" i="1"/>
  <c r="DC524" i="1"/>
  <c r="DC525" i="1"/>
  <c r="DC526" i="1"/>
  <c r="DD460" i="1"/>
  <c r="DD461" i="1"/>
  <c r="DD462" i="1"/>
  <c r="DD463" i="1"/>
  <c r="DD464" i="1"/>
  <c r="DD465" i="1"/>
  <c r="DD466" i="1"/>
  <c r="DD467" i="1"/>
  <c r="DD468" i="1"/>
  <c r="DD469" i="1"/>
  <c r="DD470" i="1"/>
  <c r="DD471" i="1"/>
  <c r="DD472" i="1"/>
  <c r="DD473" i="1"/>
  <c r="DD474" i="1"/>
  <c r="DD475" i="1"/>
  <c r="DD476" i="1"/>
  <c r="DD477" i="1"/>
  <c r="DD512" i="1"/>
  <c r="CY460" i="1"/>
  <c r="CY461" i="1"/>
  <c r="CY462" i="1"/>
  <c r="CY463" i="1"/>
  <c r="CY464" i="1"/>
  <c r="CY465" i="1"/>
  <c r="CY466" i="1"/>
  <c r="CY467" i="1"/>
  <c r="CY468" i="1"/>
  <c r="CY469" i="1"/>
  <c r="CY470" i="1"/>
  <c r="CY471" i="1"/>
  <c r="CY472" i="1"/>
  <c r="CY512" i="1"/>
  <c r="CY513" i="1"/>
  <c r="CY514" i="1"/>
  <c r="CY515" i="1"/>
  <c r="CY516" i="1"/>
  <c r="CY517" i="1"/>
  <c r="CY194" i="1"/>
  <c r="CY420" i="1"/>
  <c r="CY421" i="1"/>
  <c r="CY578" i="1"/>
  <c r="CY422" i="1"/>
  <c r="CY580" i="1"/>
  <c r="CY195" i="1"/>
  <c r="CY196" i="1"/>
  <c r="CY197" i="1"/>
  <c r="CY198" i="1"/>
  <c r="CY199" i="1"/>
  <c r="DD513" i="1"/>
  <c r="DD514" i="1"/>
  <c r="DD515" i="1"/>
  <c r="DD516" i="1"/>
  <c r="DD517" i="1"/>
  <c r="DD518" i="1"/>
  <c r="DD519" i="1"/>
  <c r="DD520" i="1"/>
  <c r="DD521" i="1"/>
  <c r="DD522" i="1"/>
  <c r="DD523" i="1"/>
  <c r="DD524" i="1"/>
  <c r="DD525" i="1"/>
  <c r="DD526" i="1"/>
  <c r="CY518" i="1"/>
  <c r="CY519" i="1"/>
  <c r="CY520" i="1"/>
  <c r="CY521" i="1"/>
  <c r="CY522" i="1"/>
  <c r="CY523" i="1"/>
  <c r="CY524" i="1"/>
  <c r="CY525" i="1"/>
  <c r="CY570" i="1"/>
  <c r="CY473" i="1"/>
  <c r="CY474" i="1"/>
  <c r="CY475" i="1"/>
  <c r="BK569" i="1"/>
  <c r="BK570" i="1"/>
  <c r="BK571" i="1"/>
  <c r="BK572" i="1"/>
  <c r="BK573" i="1"/>
  <c r="BK576" i="1"/>
  <c r="BK577" i="1"/>
  <c r="BK578" i="1"/>
  <c r="BK579" i="1"/>
  <c r="BK580" i="1"/>
  <c r="BK581" i="1"/>
  <c r="BK582" i="1"/>
  <c r="BK583" i="1"/>
  <c r="BK584" i="1"/>
  <c r="BK585" i="1"/>
  <c r="BJ569" i="1"/>
  <c r="BJ570" i="1"/>
  <c r="BJ571" i="1"/>
  <c r="BJ572" i="1"/>
  <c r="BJ573" i="1"/>
  <c r="BJ576" i="1"/>
  <c r="BJ577" i="1"/>
  <c r="BJ578" i="1"/>
  <c r="BJ579" i="1"/>
  <c r="BJ580" i="1"/>
  <c r="BJ581" i="1"/>
  <c r="BJ582" i="1"/>
  <c r="BJ583" i="1"/>
  <c r="BJ584" i="1"/>
  <c r="BJ585" i="1"/>
  <c r="CY571" i="1"/>
  <c r="CY572" i="1"/>
  <c r="CY573" i="1"/>
  <c r="CY576" i="1"/>
  <c r="CY579" i="1"/>
  <c r="CY623" i="1"/>
  <c r="CY526" i="1"/>
  <c r="CY423" i="1"/>
  <c r="CY424" i="1"/>
  <c r="CY425" i="1"/>
  <c r="CY426" i="1"/>
  <c r="CY427" i="1"/>
  <c r="CY581" i="1"/>
  <c r="CY584" i="1"/>
  <c r="CY624" i="1"/>
  <c r="CY625" i="1"/>
  <c r="CY626" i="1"/>
  <c r="CY627" i="1"/>
  <c r="CY628" i="1"/>
  <c r="CY629" i="1"/>
  <c r="CY630" i="1"/>
  <c r="CY631" i="1"/>
  <c r="CY632" i="1"/>
  <c r="CY633" i="1"/>
  <c r="CY634" i="1"/>
  <c r="CY635" i="1"/>
  <c r="CY636" i="1"/>
  <c r="CY637" i="1"/>
  <c r="CY638" i="1"/>
  <c r="CY639" i="1"/>
  <c r="CY676" i="1"/>
  <c r="CY583" i="1"/>
  <c r="CY582" i="1"/>
  <c r="CY585" i="1"/>
  <c r="CY476" i="1"/>
  <c r="CY477" i="1"/>
  <c r="Q34" i="1"/>
  <c r="CY677" i="1"/>
  <c r="CY678" i="1"/>
  <c r="CY679" i="1"/>
  <c r="CY680" i="1"/>
  <c r="CY681" i="1"/>
  <c r="CY682" i="1"/>
  <c r="CY683" i="1"/>
  <c r="CY684" i="1"/>
  <c r="CY685" i="1"/>
  <c r="CY729" i="1"/>
  <c r="Q129" i="1"/>
  <c r="CY730" i="1"/>
  <c r="CY731" i="1"/>
  <c r="CY732" i="1"/>
  <c r="CY733" i="1"/>
  <c r="CY734" i="1"/>
  <c r="CY735" i="1"/>
  <c r="CY736" i="1"/>
  <c r="CY737" i="1"/>
  <c r="Q182" i="1"/>
  <c r="BF235" i="1"/>
  <c r="Q87" i="1"/>
  <c r="Q140" i="1"/>
  <c r="BF288" i="1"/>
  <c r="Q235" i="1"/>
  <c r="L367" i="1"/>
  <c r="P315" i="1"/>
  <c r="L315" i="1"/>
  <c r="AP308" i="1"/>
  <c r="AP307" i="1"/>
  <c r="AP306" i="1"/>
  <c r="AP305" i="1"/>
  <c r="AP304" i="1"/>
  <c r="AP303" i="1"/>
  <c r="AP302" i="1"/>
  <c r="AP301" i="1"/>
  <c r="AP300" i="1"/>
  <c r="AP299" i="1"/>
  <c r="AP298" i="1"/>
  <c r="AP297" i="1"/>
  <c r="AP296" i="1"/>
  <c r="AP295" i="1"/>
  <c r="AP294" i="1"/>
  <c r="AP293" i="1"/>
  <c r="AP292" i="1"/>
  <c r="AP291" i="1"/>
  <c r="AP290" i="1"/>
  <c r="AP289" i="1"/>
  <c r="AP288" i="1"/>
  <c r="AP287" i="1"/>
  <c r="AQ287" i="1"/>
  <c r="AP573" i="1"/>
  <c r="AP572" i="1"/>
  <c r="AP571" i="1"/>
  <c r="AP570" i="1"/>
  <c r="AP569" i="1"/>
  <c r="AP568" i="1"/>
  <c r="AP567" i="1"/>
  <c r="AP566" i="1"/>
  <c r="AP565" i="1"/>
  <c r="AP564" i="1"/>
  <c r="AP563" i="1"/>
  <c r="AP562" i="1"/>
  <c r="AP561" i="1"/>
  <c r="AP560" i="1"/>
  <c r="AP559" i="1"/>
  <c r="AP558" i="1"/>
  <c r="AP557" i="1"/>
  <c r="AP556" i="1"/>
  <c r="AP555" i="1"/>
  <c r="AP554" i="1"/>
  <c r="AP553" i="1"/>
  <c r="AP552" i="1"/>
  <c r="AQ552" i="1"/>
  <c r="AZ400" i="1"/>
  <c r="BF341" i="1"/>
  <c r="L368" i="1"/>
  <c r="P368" i="1"/>
  <c r="Q193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CY200" i="1"/>
  <c r="CY201" i="1"/>
  <c r="CY202" i="1"/>
  <c r="CY203" i="1"/>
  <c r="CY204" i="1"/>
  <c r="CY205" i="1"/>
  <c r="CY206" i="1"/>
  <c r="CY207" i="1"/>
  <c r="CY208" i="1"/>
  <c r="BF394" i="1"/>
  <c r="Q341" i="1"/>
  <c r="AA202" i="10"/>
  <c r="AB202" i="10"/>
  <c r="AC202" i="10"/>
  <c r="AD202" i="10"/>
  <c r="AE202" i="10"/>
  <c r="AF202" i="10"/>
  <c r="AG202" i="10"/>
  <c r="AA209" i="10"/>
  <c r="AB209" i="10"/>
  <c r="AC209" i="10"/>
  <c r="AD209" i="10"/>
  <c r="AE209" i="10"/>
  <c r="AF209" i="10"/>
  <c r="AG209" i="10"/>
  <c r="AA216" i="10"/>
  <c r="AB216" i="10"/>
  <c r="AC216" i="10"/>
  <c r="AD216" i="10"/>
  <c r="AE216" i="10"/>
  <c r="AF216" i="10"/>
  <c r="AG216" i="10"/>
  <c r="AA223" i="10"/>
  <c r="AB223" i="10"/>
  <c r="AC223" i="10"/>
  <c r="AD223" i="10"/>
  <c r="AE223" i="10"/>
  <c r="AF223" i="10"/>
  <c r="AG223" i="10"/>
  <c r="AA230" i="10"/>
  <c r="AB230" i="10"/>
  <c r="AC230" i="10"/>
  <c r="AD230" i="10"/>
  <c r="AE230" i="10"/>
  <c r="AF230" i="10"/>
  <c r="AG230" i="10"/>
  <c r="AA237" i="10"/>
  <c r="AB237" i="10"/>
  <c r="AC237" i="10"/>
  <c r="AD237" i="10"/>
  <c r="AE237" i="10"/>
  <c r="AF237" i="10"/>
  <c r="AG237" i="10"/>
  <c r="AA244" i="10"/>
  <c r="AB244" i="10"/>
  <c r="AC244" i="10"/>
  <c r="AD244" i="10"/>
  <c r="AE244" i="10"/>
  <c r="AF244" i="10"/>
  <c r="AG244" i="10"/>
  <c r="AA251" i="10"/>
  <c r="AB251" i="10"/>
  <c r="AC251" i="10"/>
  <c r="AD251" i="10"/>
  <c r="AE251" i="10"/>
  <c r="AF251" i="10"/>
  <c r="AG251" i="10"/>
  <c r="AA258" i="10"/>
  <c r="AB258" i="10"/>
  <c r="AC258" i="10"/>
  <c r="AD258" i="10"/>
  <c r="AE258" i="10"/>
  <c r="AF258" i="10"/>
  <c r="AG258" i="10"/>
  <c r="AA265" i="10"/>
  <c r="AB265" i="10"/>
  <c r="AC265" i="10"/>
  <c r="AD265" i="10"/>
  <c r="AE265" i="10"/>
  <c r="AF265" i="10"/>
  <c r="AG265" i="10"/>
  <c r="AA272" i="10"/>
  <c r="AB272" i="10"/>
  <c r="AC272" i="10"/>
  <c r="AD272" i="10"/>
  <c r="AE272" i="10"/>
  <c r="AF272" i="10"/>
  <c r="AG272" i="10"/>
  <c r="Q394" i="1"/>
  <c r="L721" i="1"/>
  <c r="L669" i="1"/>
  <c r="L609" i="1"/>
  <c r="L577" i="1"/>
  <c r="L566" i="1"/>
  <c r="L563" i="1"/>
  <c r="L556" i="1"/>
  <c r="L508" i="1"/>
  <c r="L458" i="1"/>
  <c r="L395" i="1"/>
  <c r="L396" i="1"/>
  <c r="L354" i="1"/>
  <c r="L348" i="1"/>
  <c r="L343" i="1"/>
  <c r="P577" i="1"/>
  <c r="P566" i="1"/>
  <c r="P562" i="1"/>
  <c r="P563" i="1"/>
  <c r="P556" i="1"/>
  <c r="P552" i="1"/>
  <c r="P354" i="1"/>
  <c r="P348" i="1"/>
  <c r="P343" i="1"/>
  <c r="P309" i="1"/>
  <c r="P303" i="1"/>
  <c r="P298" i="1"/>
  <c r="P293" i="1"/>
  <c r="P722" i="1"/>
  <c r="P669" i="1"/>
  <c r="P609" i="1"/>
  <c r="P510" i="1"/>
  <c r="P395" i="1"/>
  <c r="P396" i="1"/>
  <c r="P84" i="1"/>
  <c r="CK80" i="1"/>
  <c r="CJ79" i="1"/>
  <c r="CM78" i="1"/>
  <c r="CL78" i="1"/>
  <c r="CK78" i="1"/>
  <c r="CJ78" i="1"/>
  <c r="CI78" i="1"/>
  <c r="CH78" i="1"/>
  <c r="CG78" i="1"/>
  <c r="CM77" i="1"/>
  <c r="CL77" i="1"/>
  <c r="CK77" i="1"/>
  <c r="CJ77" i="1"/>
  <c r="CI77" i="1"/>
  <c r="CH77" i="1"/>
  <c r="CG77" i="1"/>
  <c r="CM76" i="1"/>
  <c r="CL76" i="1"/>
  <c r="CK76" i="1"/>
  <c r="CJ76" i="1"/>
  <c r="CI76" i="1"/>
  <c r="CH76" i="1"/>
  <c r="CG76" i="1"/>
  <c r="X4" i="10"/>
  <c r="X5" i="10"/>
  <c r="X6" i="10"/>
  <c r="X7" i="10"/>
  <c r="X8" i="10"/>
  <c r="X9" i="10"/>
  <c r="X10" i="10"/>
  <c r="X11" i="10"/>
  <c r="X12" i="10"/>
  <c r="X13" i="10"/>
  <c r="AA20" i="10"/>
  <c r="AB20" i="10"/>
  <c r="AC20" i="10"/>
  <c r="AD20" i="10"/>
  <c r="AE20" i="10"/>
  <c r="AF20" i="10"/>
  <c r="AG20" i="10"/>
  <c r="AA27" i="10"/>
  <c r="AB27" i="10"/>
  <c r="AC27" i="10"/>
  <c r="AD27" i="10"/>
  <c r="AE27" i="10"/>
  <c r="AF27" i="10"/>
  <c r="AG27" i="10"/>
  <c r="AA34" i="10"/>
  <c r="AB34" i="10"/>
  <c r="AC34" i="10"/>
  <c r="AD34" i="10"/>
  <c r="AE34" i="10"/>
  <c r="AF34" i="10"/>
  <c r="AG34" i="10"/>
  <c r="AA41" i="10"/>
  <c r="AB41" i="10"/>
  <c r="AC41" i="10"/>
  <c r="AD41" i="10"/>
  <c r="AE41" i="10"/>
  <c r="AF41" i="10"/>
  <c r="AG41" i="10"/>
  <c r="AA48" i="10"/>
  <c r="AB48" i="10"/>
  <c r="AC48" i="10"/>
  <c r="AD48" i="10"/>
  <c r="AE48" i="10"/>
  <c r="AF48" i="10"/>
  <c r="AG48" i="10"/>
  <c r="AA55" i="10"/>
  <c r="AB55" i="10"/>
  <c r="AC55" i="10"/>
  <c r="AD55" i="10"/>
  <c r="AE55" i="10"/>
  <c r="AF55" i="10"/>
  <c r="AG55" i="10"/>
  <c r="AA62" i="10"/>
  <c r="AB62" i="10"/>
  <c r="AC62" i="10"/>
  <c r="AD62" i="10"/>
  <c r="AE62" i="10"/>
  <c r="AF62" i="10"/>
  <c r="AG62" i="10"/>
  <c r="AA69" i="10"/>
  <c r="AB69" i="10"/>
  <c r="AC69" i="10"/>
  <c r="AD69" i="10"/>
  <c r="AE69" i="10"/>
  <c r="AF69" i="10"/>
  <c r="AG69" i="10"/>
  <c r="AA76" i="10"/>
  <c r="AB76" i="10"/>
  <c r="AC76" i="10"/>
  <c r="AD76" i="10"/>
  <c r="AE76" i="10"/>
  <c r="AF76" i="10"/>
  <c r="AG76" i="10"/>
  <c r="AA83" i="10"/>
  <c r="AB83" i="10"/>
  <c r="AC83" i="10"/>
  <c r="AD83" i="10"/>
  <c r="AE83" i="10"/>
  <c r="AF83" i="10"/>
  <c r="AG83" i="10"/>
  <c r="AA90" i="10"/>
  <c r="AB90" i="10"/>
  <c r="AC90" i="10"/>
  <c r="AD90" i="10"/>
  <c r="AE90" i="10"/>
  <c r="AF90" i="10"/>
  <c r="AG90" i="10"/>
  <c r="AA97" i="10"/>
  <c r="AB97" i="10"/>
  <c r="AC97" i="10"/>
  <c r="AD97" i="10"/>
  <c r="AE97" i="10"/>
  <c r="AF97" i="10"/>
  <c r="AG97" i="10"/>
  <c r="AA104" i="10"/>
  <c r="AB104" i="10"/>
  <c r="AC104" i="10"/>
  <c r="AD104" i="10"/>
  <c r="AE104" i="10"/>
  <c r="AF104" i="10"/>
  <c r="AG104" i="10"/>
  <c r="AA111" i="10"/>
  <c r="AB111" i="10"/>
  <c r="AC111" i="10"/>
  <c r="AD111" i="10"/>
  <c r="AE111" i="10"/>
  <c r="AF111" i="10"/>
  <c r="AG111" i="10"/>
  <c r="AA118" i="10"/>
  <c r="AB118" i="10"/>
  <c r="AC118" i="10"/>
  <c r="AD118" i="10"/>
  <c r="AE118" i="10"/>
  <c r="AF118" i="10"/>
  <c r="AG118" i="10"/>
  <c r="AA125" i="10"/>
  <c r="AB125" i="10"/>
  <c r="AC125" i="10"/>
  <c r="AD125" i="10"/>
  <c r="AE125" i="10"/>
  <c r="AF125" i="10"/>
  <c r="AG125" i="10"/>
  <c r="AA132" i="10"/>
  <c r="AB132" i="10"/>
  <c r="AC132" i="10"/>
  <c r="AD132" i="10"/>
  <c r="AE132" i="10"/>
  <c r="AF132" i="10"/>
  <c r="AG132" i="10"/>
  <c r="AA139" i="10"/>
  <c r="AB139" i="10"/>
  <c r="AC139" i="10"/>
  <c r="AD139" i="10"/>
  <c r="AE139" i="10"/>
  <c r="AF139" i="10"/>
  <c r="AG139" i="10"/>
  <c r="AA146" i="10"/>
  <c r="AB146" i="10"/>
  <c r="AC146" i="10"/>
  <c r="AD146" i="10"/>
  <c r="AE146" i="10"/>
  <c r="AF146" i="10"/>
  <c r="AG146" i="10"/>
  <c r="AA153" i="10"/>
  <c r="AB153" i="10"/>
  <c r="AC153" i="10"/>
  <c r="AD153" i="10"/>
  <c r="AE153" i="10"/>
  <c r="AF153" i="10"/>
  <c r="AG153" i="10"/>
  <c r="AA160" i="10"/>
  <c r="AB160" i="10"/>
  <c r="AC160" i="10"/>
  <c r="AD160" i="10"/>
  <c r="AE160" i="10"/>
  <c r="AF160" i="10"/>
  <c r="AG160" i="10"/>
  <c r="AA167" i="10"/>
  <c r="AB167" i="10"/>
  <c r="AC167" i="10"/>
  <c r="AD167" i="10"/>
  <c r="AE167" i="10"/>
  <c r="AF167" i="10"/>
  <c r="AG167" i="10"/>
  <c r="AA174" i="10"/>
  <c r="AB174" i="10"/>
  <c r="AC174" i="10"/>
  <c r="AD174" i="10"/>
  <c r="AE174" i="10"/>
  <c r="AF174" i="10"/>
  <c r="AG174" i="10"/>
  <c r="AA181" i="10"/>
  <c r="AB181" i="10"/>
  <c r="AC181" i="10"/>
  <c r="AD181" i="10"/>
  <c r="AE181" i="10"/>
  <c r="AF181" i="10"/>
  <c r="AG181" i="10"/>
  <c r="AA188" i="10"/>
  <c r="AB188" i="10"/>
  <c r="AC188" i="10"/>
  <c r="AD188" i="10"/>
  <c r="AE188" i="10"/>
  <c r="AF188" i="10"/>
  <c r="AG188" i="10"/>
  <c r="AA195" i="10"/>
  <c r="AB195" i="10"/>
  <c r="AC195" i="10"/>
  <c r="AD195" i="10"/>
  <c r="AE195" i="10"/>
  <c r="AF195" i="10"/>
  <c r="AG195" i="10"/>
  <c r="AC13" i="10"/>
  <c r="AG13" i="10"/>
  <c r="AF13" i="10"/>
  <c r="AE13" i="10"/>
  <c r="AD13" i="10"/>
  <c r="AB13" i="10"/>
  <c r="AA13" i="10"/>
  <c r="AI4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CK83" i="1"/>
  <c r="CK79" i="1"/>
  <c r="CL80" i="1"/>
  <c r="CI81" i="1"/>
  <c r="CJ82" i="1"/>
  <c r="CH80" i="1"/>
  <c r="CM81" i="1"/>
  <c r="CH79" i="1"/>
  <c r="CL79" i="1"/>
  <c r="CI80" i="1"/>
  <c r="CM80" i="1"/>
  <c r="CJ81" i="1"/>
  <c r="P362" i="1"/>
  <c r="L561" i="1"/>
  <c r="L722" i="1"/>
  <c r="Q447" i="1"/>
  <c r="BF500" i="1"/>
  <c r="CI79" i="1"/>
  <c r="CM79" i="1"/>
  <c r="CJ80" i="1"/>
  <c r="X14" i="10"/>
  <c r="X15" i="10"/>
  <c r="X16" i="10"/>
  <c r="X17" i="10"/>
  <c r="X18" i="10"/>
  <c r="X19" i="10"/>
  <c r="X20" i="10"/>
  <c r="Z13" i="10"/>
  <c r="P711" i="1"/>
  <c r="P658" i="1"/>
  <c r="P659" i="1"/>
  <c r="P660" i="1"/>
  <c r="P661" i="1"/>
  <c r="P662" i="1"/>
  <c r="P499" i="1"/>
  <c r="P500" i="1"/>
  <c r="P501" i="1"/>
  <c r="P502" i="1"/>
  <c r="P446" i="1"/>
  <c r="P447" i="1"/>
  <c r="P448" i="1"/>
  <c r="P449" i="1"/>
  <c r="P234" i="1"/>
  <c r="P181" i="1"/>
  <c r="P128" i="1"/>
  <c r="P75" i="1"/>
  <c r="P34" i="1"/>
  <c r="P22" i="1"/>
  <c r="P23" i="1"/>
  <c r="L711" i="1"/>
  <c r="L658" i="1"/>
  <c r="L605" i="1"/>
  <c r="L499" i="1"/>
  <c r="L446" i="1"/>
  <c r="L393" i="1"/>
  <c r="L340" i="1"/>
  <c r="L341" i="1"/>
  <c r="L287" i="1"/>
  <c r="L234" i="1"/>
  <c r="L181" i="1"/>
  <c r="L128" i="1"/>
  <c r="L75" i="1"/>
  <c r="L34" i="1"/>
  <c r="L22" i="1"/>
  <c r="AP247" i="1"/>
  <c r="AP248" i="1"/>
  <c r="AP249" i="1"/>
  <c r="AP250" i="1"/>
  <c r="AP251" i="1"/>
  <c r="AP252" i="1"/>
  <c r="AP253" i="1"/>
  <c r="AP254" i="1"/>
  <c r="AP255" i="1"/>
  <c r="AP256" i="1"/>
  <c r="AP246" i="1"/>
  <c r="AP245" i="1"/>
  <c r="AP244" i="1"/>
  <c r="AP243" i="1"/>
  <c r="AP242" i="1"/>
  <c r="AP241" i="1"/>
  <c r="AP240" i="1"/>
  <c r="AP239" i="1"/>
  <c r="AP238" i="1"/>
  <c r="AP237" i="1"/>
  <c r="AP236" i="1"/>
  <c r="AP235" i="1"/>
  <c r="AP234" i="1"/>
  <c r="AQ234" i="1"/>
  <c r="CG81" i="1"/>
  <c r="Q500" i="1"/>
  <c r="BF553" i="1"/>
  <c r="CH83" i="1"/>
  <c r="CK82" i="1"/>
  <c r="P24" i="1"/>
  <c r="P25" i="1"/>
  <c r="P26" i="1"/>
  <c r="P27" i="1"/>
  <c r="CJ85" i="1"/>
  <c r="CJ138" i="1"/>
  <c r="CJ191" i="1"/>
  <c r="CJ244" i="1"/>
  <c r="CJ297" i="1"/>
  <c r="CJ350" i="1"/>
  <c r="CJ403" i="1"/>
  <c r="L23" i="1"/>
  <c r="L394" i="1"/>
  <c r="P712" i="1"/>
  <c r="P713" i="1"/>
  <c r="P714" i="1"/>
  <c r="P715" i="1"/>
  <c r="CG80" i="1"/>
  <c r="CL81" i="1"/>
  <c r="CL82" i="1"/>
  <c r="CL83" i="1"/>
  <c r="CM82" i="1"/>
  <c r="CM83" i="1"/>
  <c r="CK81" i="1"/>
  <c r="CI84" i="1"/>
  <c r="CI137" i="1"/>
  <c r="CI190" i="1"/>
  <c r="CI243" i="1"/>
  <c r="CI296" i="1"/>
  <c r="CI349" i="1"/>
  <c r="CI402" i="1"/>
  <c r="CI455" i="1"/>
  <c r="CI82" i="1"/>
  <c r="CI83" i="1"/>
  <c r="L447" i="1"/>
  <c r="L448" i="1"/>
  <c r="L449" i="1"/>
  <c r="P76" i="1"/>
  <c r="CG79" i="1"/>
  <c r="P553" i="1"/>
  <c r="P554" i="1"/>
  <c r="P555" i="1"/>
  <c r="CJ83" i="1"/>
  <c r="CH81" i="1"/>
  <c r="CJ84" i="1"/>
  <c r="CH82" i="1"/>
  <c r="X21" i="10"/>
  <c r="X22" i="10"/>
  <c r="X23" i="10"/>
  <c r="X24" i="10"/>
  <c r="X25" i="10"/>
  <c r="X26" i="10"/>
  <c r="X27" i="10"/>
  <c r="Z20" i="10"/>
  <c r="AQ235" i="1"/>
  <c r="CJ86" i="1"/>
  <c r="CJ139" i="1"/>
  <c r="CJ192" i="1"/>
  <c r="CJ245" i="1"/>
  <c r="CJ298" i="1"/>
  <c r="CJ351" i="1"/>
  <c r="CJ404" i="1"/>
  <c r="CJ457" i="1"/>
  <c r="CK86" i="1"/>
  <c r="CH86" i="1"/>
  <c r="CH139" i="1"/>
  <c r="CH192" i="1"/>
  <c r="CH245" i="1"/>
  <c r="CH298" i="1"/>
  <c r="CH351" i="1"/>
  <c r="CH404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CI85" i="1"/>
  <c r="CI138" i="1"/>
  <c r="CI191" i="1"/>
  <c r="CI244" i="1"/>
  <c r="CI297" i="1"/>
  <c r="CI350" i="1"/>
  <c r="CI403" i="1"/>
  <c r="CI456" i="1"/>
  <c r="CM86" i="1"/>
  <c r="CM139" i="1"/>
  <c r="CM192" i="1"/>
  <c r="CM245" i="1"/>
  <c r="CM298" i="1"/>
  <c r="CM351" i="1"/>
  <c r="CM404" i="1"/>
  <c r="CH84" i="1"/>
  <c r="CH137" i="1"/>
  <c r="CH190" i="1"/>
  <c r="CH243" i="1"/>
  <c r="CH296" i="1"/>
  <c r="CH349" i="1"/>
  <c r="CH402" i="1"/>
  <c r="CH455" i="1"/>
  <c r="P77" i="1"/>
  <c r="P78" i="1"/>
  <c r="P79" i="1"/>
  <c r="P80" i="1"/>
  <c r="CK85" i="1"/>
  <c r="Q553" i="1"/>
  <c r="BF606" i="1"/>
  <c r="P129" i="1"/>
  <c r="CL85" i="1"/>
  <c r="CL138" i="1"/>
  <c r="CL191" i="1"/>
  <c r="CL244" i="1"/>
  <c r="CL297" i="1"/>
  <c r="CL350" i="1"/>
  <c r="CL403" i="1"/>
  <c r="CL456" i="1"/>
  <c r="CH85" i="1"/>
  <c r="CH138" i="1"/>
  <c r="CH191" i="1"/>
  <c r="CH244" i="1"/>
  <c r="CH297" i="1"/>
  <c r="CH350" i="1"/>
  <c r="CH403" i="1"/>
  <c r="CH456" i="1"/>
  <c r="CI508" i="1"/>
  <c r="CI561" i="1"/>
  <c r="CI614" i="1"/>
  <c r="CI667" i="1"/>
  <c r="CI720" i="1"/>
  <c r="CI87" i="1"/>
  <c r="CL86" i="1"/>
  <c r="CJ456" i="1"/>
  <c r="CJ137" i="1"/>
  <c r="CJ190" i="1"/>
  <c r="CJ243" i="1"/>
  <c r="CJ296" i="1"/>
  <c r="CJ349" i="1"/>
  <c r="CJ402" i="1"/>
  <c r="CJ455" i="1"/>
  <c r="L76" i="1"/>
  <c r="CM84" i="1"/>
  <c r="L500" i="1"/>
  <c r="X28" i="10"/>
  <c r="X29" i="10"/>
  <c r="X30" i="10"/>
  <c r="X31" i="10"/>
  <c r="X32" i="10"/>
  <c r="X33" i="10"/>
  <c r="X34" i="10"/>
  <c r="Z27" i="10"/>
  <c r="L501" i="1"/>
  <c r="L502" i="1"/>
  <c r="L553" i="1"/>
  <c r="CI86" i="1"/>
  <c r="CI139" i="1"/>
  <c r="CI192" i="1"/>
  <c r="CI245" i="1"/>
  <c r="CI298" i="1"/>
  <c r="CI351" i="1"/>
  <c r="CI404" i="1"/>
  <c r="CI457" i="1"/>
  <c r="CJ509" i="1"/>
  <c r="CJ562" i="1"/>
  <c r="CJ615" i="1"/>
  <c r="CJ668" i="1"/>
  <c r="CJ721" i="1"/>
  <c r="CJ88" i="1"/>
  <c r="CJ141" i="1"/>
  <c r="CJ194" i="1"/>
  <c r="CJ247" i="1"/>
  <c r="CJ300" i="1"/>
  <c r="CJ353" i="1"/>
  <c r="CJ406" i="1"/>
  <c r="CJ459" i="1"/>
  <c r="CI509" i="1"/>
  <c r="CI562" i="1"/>
  <c r="CI615" i="1"/>
  <c r="CI668" i="1"/>
  <c r="CI721" i="1"/>
  <c r="CI88" i="1"/>
  <c r="CI141" i="1"/>
  <c r="CI194" i="1"/>
  <c r="CI247" i="1"/>
  <c r="CI300" i="1"/>
  <c r="CI353" i="1"/>
  <c r="CI406" i="1"/>
  <c r="CI459" i="1"/>
  <c r="CG82" i="1"/>
  <c r="L129" i="1"/>
  <c r="CL509" i="1"/>
  <c r="CL562" i="1"/>
  <c r="CL615" i="1"/>
  <c r="CL668" i="1"/>
  <c r="CL721" i="1"/>
  <c r="CL88" i="1"/>
  <c r="CL141" i="1"/>
  <c r="CL194" i="1"/>
  <c r="CL247" i="1"/>
  <c r="CL300" i="1"/>
  <c r="CL353" i="1"/>
  <c r="CL406" i="1"/>
  <c r="CL459" i="1"/>
  <c r="CG83" i="1"/>
  <c r="CM85" i="1"/>
  <c r="CM138" i="1"/>
  <c r="CM191" i="1"/>
  <c r="CM244" i="1"/>
  <c r="CM297" i="1"/>
  <c r="CM350" i="1"/>
  <c r="CM403" i="1"/>
  <c r="CM456" i="1"/>
  <c r="CM457" i="1"/>
  <c r="CJ510" i="1"/>
  <c r="CJ563" i="1"/>
  <c r="CJ616" i="1"/>
  <c r="CJ669" i="1"/>
  <c r="CJ722" i="1"/>
  <c r="CJ89" i="1"/>
  <c r="CJ142" i="1"/>
  <c r="CJ195" i="1"/>
  <c r="CJ248" i="1"/>
  <c r="CJ301" i="1"/>
  <c r="CJ354" i="1"/>
  <c r="CJ407" i="1"/>
  <c r="CJ460" i="1"/>
  <c r="P130" i="1"/>
  <c r="P131" i="1"/>
  <c r="P132" i="1"/>
  <c r="P133" i="1"/>
  <c r="P182" i="1"/>
  <c r="CH508" i="1"/>
  <c r="CH561" i="1"/>
  <c r="CH614" i="1"/>
  <c r="CH667" i="1"/>
  <c r="CH720" i="1"/>
  <c r="CH87" i="1"/>
  <c r="CH140" i="1"/>
  <c r="CH193" i="1"/>
  <c r="CH246" i="1"/>
  <c r="CH299" i="1"/>
  <c r="CH352" i="1"/>
  <c r="CH405" i="1"/>
  <c r="CH458" i="1"/>
  <c r="CH457" i="1"/>
  <c r="CJ508" i="1"/>
  <c r="CJ561" i="1"/>
  <c r="CJ614" i="1"/>
  <c r="CJ667" i="1"/>
  <c r="CJ720" i="1"/>
  <c r="CJ87" i="1"/>
  <c r="CJ140" i="1"/>
  <c r="CJ193" i="1"/>
  <c r="CJ246" i="1"/>
  <c r="CJ299" i="1"/>
  <c r="CJ352" i="1"/>
  <c r="CJ405" i="1"/>
  <c r="CJ458" i="1"/>
  <c r="CH509" i="1"/>
  <c r="CH562" i="1"/>
  <c r="CH615" i="1"/>
  <c r="CH668" i="1"/>
  <c r="CH721" i="1"/>
  <c r="CH88" i="1"/>
  <c r="Q606" i="1"/>
  <c r="CL84" i="1"/>
  <c r="CG84" i="1"/>
  <c r="CM137" i="1"/>
  <c r="CM190" i="1"/>
  <c r="CM243" i="1"/>
  <c r="CM296" i="1"/>
  <c r="CM349" i="1"/>
  <c r="CM402" i="1"/>
  <c r="CM455" i="1"/>
  <c r="CK84" i="1"/>
  <c r="CK137" i="1"/>
  <c r="CK190" i="1"/>
  <c r="CK243" i="1"/>
  <c r="CK296" i="1"/>
  <c r="CK349" i="1"/>
  <c r="CK402" i="1"/>
  <c r="CK455" i="1"/>
  <c r="CI140" i="1"/>
  <c r="CI193" i="1"/>
  <c r="CI246" i="1"/>
  <c r="CI299" i="1"/>
  <c r="CI352" i="1"/>
  <c r="CI405" i="1"/>
  <c r="CI458" i="1"/>
  <c r="CK138" i="1"/>
  <c r="CK191" i="1"/>
  <c r="CK244" i="1"/>
  <c r="CK297" i="1"/>
  <c r="CK350" i="1"/>
  <c r="CK403" i="1"/>
  <c r="CK456" i="1"/>
  <c r="X35" i="10"/>
  <c r="X36" i="10"/>
  <c r="X37" i="10"/>
  <c r="X38" i="10"/>
  <c r="X39" i="10"/>
  <c r="X40" i="10"/>
  <c r="X41" i="10"/>
  <c r="Z34" i="10"/>
  <c r="C76" i="1"/>
  <c r="B76" i="1"/>
  <c r="C23" i="1"/>
  <c r="B23" i="1"/>
  <c r="CM508" i="1"/>
  <c r="CM561" i="1"/>
  <c r="CM614" i="1"/>
  <c r="CM667" i="1"/>
  <c r="CM720" i="1"/>
  <c r="CM87" i="1"/>
  <c r="CM140" i="1"/>
  <c r="CM193" i="1"/>
  <c r="CM246" i="1"/>
  <c r="CM299" i="1"/>
  <c r="CM352" i="1"/>
  <c r="CM405" i="1"/>
  <c r="CM458" i="1"/>
  <c r="CH511" i="1"/>
  <c r="CH564" i="1"/>
  <c r="CH617" i="1"/>
  <c r="CH670" i="1"/>
  <c r="CH723" i="1"/>
  <c r="CH90" i="1"/>
  <c r="CI512" i="1"/>
  <c r="CI565" i="1"/>
  <c r="CI618" i="1"/>
  <c r="CI671" i="1"/>
  <c r="CI724" i="1"/>
  <c r="CI91" i="1"/>
  <c r="CI144" i="1"/>
  <c r="CI197" i="1"/>
  <c r="CI250" i="1"/>
  <c r="CI303" i="1"/>
  <c r="CI356" i="1"/>
  <c r="CI409" i="1"/>
  <c r="CI462" i="1"/>
  <c r="CI511" i="1"/>
  <c r="CI564" i="1"/>
  <c r="CI617" i="1"/>
  <c r="CI670" i="1"/>
  <c r="CI723" i="1"/>
  <c r="CI90" i="1"/>
  <c r="CI143" i="1"/>
  <c r="CI196" i="1"/>
  <c r="CI249" i="1"/>
  <c r="CI302" i="1"/>
  <c r="CI355" i="1"/>
  <c r="CI408" i="1"/>
  <c r="CI461" i="1"/>
  <c r="Q659" i="1"/>
  <c r="CM509" i="1"/>
  <c r="CM562" i="1"/>
  <c r="CM615" i="1"/>
  <c r="CM668" i="1"/>
  <c r="CM721" i="1"/>
  <c r="CM88" i="1"/>
  <c r="CM141" i="1"/>
  <c r="CM194" i="1"/>
  <c r="CM247" i="1"/>
  <c r="CM300" i="1"/>
  <c r="CM353" i="1"/>
  <c r="CM406" i="1"/>
  <c r="CM459" i="1"/>
  <c r="CK508" i="1"/>
  <c r="CK561" i="1"/>
  <c r="CK614" i="1"/>
  <c r="CK667" i="1"/>
  <c r="CK720" i="1"/>
  <c r="CK87" i="1"/>
  <c r="CK140" i="1"/>
  <c r="CK193" i="1"/>
  <c r="CK246" i="1"/>
  <c r="CK299" i="1"/>
  <c r="CK352" i="1"/>
  <c r="CK405" i="1"/>
  <c r="CK458" i="1"/>
  <c r="CG137" i="1"/>
  <c r="CG190" i="1"/>
  <c r="CG243" i="1"/>
  <c r="CG296" i="1"/>
  <c r="CG349" i="1"/>
  <c r="CG402" i="1"/>
  <c r="CG455" i="1"/>
  <c r="P183" i="1"/>
  <c r="P184" i="1"/>
  <c r="P185" i="1"/>
  <c r="P186" i="1"/>
  <c r="P235" i="1"/>
  <c r="P236" i="1"/>
  <c r="CK139" i="1"/>
  <c r="CK192" i="1"/>
  <c r="CK245" i="1"/>
  <c r="CK298" i="1"/>
  <c r="CK351" i="1"/>
  <c r="CK404" i="1"/>
  <c r="CK457" i="1"/>
  <c r="CJ512" i="1"/>
  <c r="CJ565" i="1"/>
  <c r="CJ618" i="1"/>
  <c r="CJ671" i="1"/>
  <c r="CJ724" i="1"/>
  <c r="CJ91" i="1"/>
  <c r="L554" i="1"/>
  <c r="L555" i="1"/>
  <c r="L606" i="1"/>
  <c r="CK509" i="1"/>
  <c r="CK562" i="1"/>
  <c r="CK615" i="1"/>
  <c r="CK668" i="1"/>
  <c r="CK721" i="1"/>
  <c r="CK88" i="1"/>
  <c r="CJ513" i="1"/>
  <c r="CJ566" i="1"/>
  <c r="CJ619" i="1"/>
  <c r="CJ672" i="1"/>
  <c r="CJ725" i="1"/>
  <c r="CJ92" i="1"/>
  <c r="CJ145" i="1"/>
  <c r="CJ198" i="1"/>
  <c r="CJ251" i="1"/>
  <c r="CJ304" i="1"/>
  <c r="CJ357" i="1"/>
  <c r="CJ410" i="1"/>
  <c r="CJ463" i="1"/>
  <c r="L182" i="1"/>
  <c r="CI510" i="1"/>
  <c r="CI563" i="1"/>
  <c r="CI616" i="1"/>
  <c r="CI669" i="1"/>
  <c r="CI722" i="1"/>
  <c r="CI89" i="1"/>
  <c r="CJ511" i="1"/>
  <c r="CJ564" i="1"/>
  <c r="CJ617" i="1"/>
  <c r="CJ670" i="1"/>
  <c r="CJ723" i="1"/>
  <c r="CJ90" i="1"/>
  <c r="CJ143" i="1"/>
  <c r="CJ196" i="1"/>
  <c r="CJ249" i="1"/>
  <c r="CJ302" i="1"/>
  <c r="CJ355" i="1"/>
  <c r="CJ408" i="1"/>
  <c r="CJ461" i="1"/>
  <c r="CL91" i="1"/>
  <c r="B129" i="1"/>
  <c r="C129" i="1"/>
  <c r="CL137" i="1"/>
  <c r="CL190" i="1"/>
  <c r="CL243" i="1"/>
  <c r="CL296" i="1"/>
  <c r="CL349" i="1"/>
  <c r="CL402" i="1"/>
  <c r="CL455" i="1"/>
  <c r="CH141" i="1"/>
  <c r="CH194" i="1"/>
  <c r="CH247" i="1"/>
  <c r="CH300" i="1"/>
  <c r="CH353" i="1"/>
  <c r="CH406" i="1"/>
  <c r="CH459" i="1"/>
  <c r="CH510" i="1"/>
  <c r="CH563" i="1"/>
  <c r="CH616" i="1"/>
  <c r="CH669" i="1"/>
  <c r="CH722" i="1"/>
  <c r="CH89" i="1"/>
  <c r="CH142" i="1"/>
  <c r="CH195" i="1"/>
  <c r="CH248" i="1"/>
  <c r="CH301" i="1"/>
  <c r="CH354" i="1"/>
  <c r="CH407" i="1"/>
  <c r="CH460" i="1"/>
  <c r="CM510" i="1"/>
  <c r="CM563" i="1"/>
  <c r="CM616" i="1"/>
  <c r="CM669" i="1"/>
  <c r="CM722" i="1"/>
  <c r="CM89" i="1"/>
  <c r="CM142" i="1"/>
  <c r="CM195" i="1"/>
  <c r="CM248" i="1"/>
  <c r="CM301" i="1"/>
  <c r="CM354" i="1"/>
  <c r="CM407" i="1"/>
  <c r="CM460" i="1"/>
  <c r="CL139" i="1"/>
  <c r="CL192" i="1"/>
  <c r="CL245" i="1"/>
  <c r="CL298" i="1"/>
  <c r="CL351" i="1"/>
  <c r="CL404" i="1"/>
  <c r="CL457" i="1"/>
  <c r="X42" i="10"/>
  <c r="X43" i="10"/>
  <c r="X44" i="10"/>
  <c r="X45" i="10"/>
  <c r="X46" i="10"/>
  <c r="X47" i="10"/>
  <c r="X48" i="10"/>
  <c r="Z41" i="10"/>
  <c r="CH513" i="1"/>
  <c r="CH566" i="1"/>
  <c r="CH619" i="1"/>
  <c r="CH672" i="1"/>
  <c r="CH725" i="1"/>
  <c r="CH92" i="1"/>
  <c r="CH145" i="1"/>
  <c r="CH198" i="1"/>
  <c r="CH251" i="1"/>
  <c r="CH304" i="1"/>
  <c r="CH357" i="1"/>
  <c r="CH410" i="1"/>
  <c r="CH463" i="1"/>
  <c r="C182" i="1"/>
  <c r="CL512" i="1"/>
  <c r="CL565" i="1"/>
  <c r="CL618" i="1"/>
  <c r="CL671" i="1"/>
  <c r="CL724" i="1"/>
  <c r="Q712" i="1"/>
  <c r="CM513" i="1"/>
  <c r="CM566" i="1"/>
  <c r="CM619" i="1"/>
  <c r="CM672" i="1"/>
  <c r="CM725" i="1"/>
  <c r="CM92" i="1"/>
  <c r="CM145" i="1"/>
  <c r="CM198" i="1"/>
  <c r="CM251" i="1"/>
  <c r="CM304" i="1"/>
  <c r="CM357" i="1"/>
  <c r="CM410" i="1"/>
  <c r="CJ514" i="1"/>
  <c r="CJ567" i="1"/>
  <c r="CJ620" i="1"/>
  <c r="CJ673" i="1"/>
  <c r="CJ726" i="1"/>
  <c r="CJ93" i="1"/>
  <c r="CJ146" i="1"/>
  <c r="CJ199" i="1"/>
  <c r="CJ252" i="1"/>
  <c r="CJ305" i="1"/>
  <c r="CJ358" i="1"/>
  <c r="CJ411" i="1"/>
  <c r="CJ464" i="1"/>
  <c r="L235" i="1"/>
  <c r="CK510" i="1"/>
  <c r="CK563" i="1"/>
  <c r="CK616" i="1"/>
  <c r="CK669" i="1"/>
  <c r="CK722" i="1"/>
  <c r="CK89" i="1"/>
  <c r="CK142" i="1"/>
  <c r="CK195" i="1"/>
  <c r="CK248" i="1"/>
  <c r="CK301" i="1"/>
  <c r="CK354" i="1"/>
  <c r="CK407" i="1"/>
  <c r="CK460" i="1"/>
  <c r="CM511" i="1"/>
  <c r="CM564" i="1"/>
  <c r="CM617" i="1"/>
  <c r="CM670" i="1"/>
  <c r="CM723" i="1"/>
  <c r="CM90" i="1"/>
  <c r="CM143" i="1"/>
  <c r="CM196" i="1"/>
  <c r="CM249" i="1"/>
  <c r="CM302" i="1"/>
  <c r="CM355" i="1"/>
  <c r="CM408" i="1"/>
  <c r="CM461" i="1"/>
  <c r="P237" i="1"/>
  <c r="P238" i="1"/>
  <c r="P239" i="1"/>
  <c r="P289" i="1"/>
  <c r="CK511" i="1"/>
  <c r="CK564" i="1"/>
  <c r="CK617" i="1"/>
  <c r="CK670" i="1"/>
  <c r="CK723" i="1"/>
  <c r="CK90" i="1"/>
  <c r="CK143" i="1"/>
  <c r="CK196" i="1"/>
  <c r="CK249" i="1"/>
  <c r="CK302" i="1"/>
  <c r="CK355" i="1"/>
  <c r="CK408" i="1"/>
  <c r="CK461" i="1"/>
  <c r="CI514" i="1"/>
  <c r="CI567" i="1"/>
  <c r="CI620" i="1"/>
  <c r="CI673" i="1"/>
  <c r="CI726" i="1"/>
  <c r="CI93" i="1"/>
  <c r="CI146" i="1"/>
  <c r="CI199" i="1"/>
  <c r="CI252" i="1"/>
  <c r="CI305" i="1"/>
  <c r="CI358" i="1"/>
  <c r="CI411" i="1"/>
  <c r="CI464" i="1"/>
  <c r="CL510" i="1"/>
  <c r="CL563" i="1"/>
  <c r="CL616" i="1"/>
  <c r="CL669" i="1"/>
  <c r="CL722" i="1"/>
  <c r="CL89" i="1"/>
  <c r="CL142" i="1"/>
  <c r="CL195" i="1"/>
  <c r="CL248" i="1"/>
  <c r="CL301" i="1"/>
  <c r="CL354" i="1"/>
  <c r="CL407" i="1"/>
  <c r="CG508" i="1"/>
  <c r="CG561" i="1"/>
  <c r="CG614" i="1"/>
  <c r="CG667" i="1"/>
  <c r="CG720" i="1"/>
  <c r="CG87" i="1"/>
  <c r="CG140" i="1"/>
  <c r="CG193" i="1"/>
  <c r="CG246" i="1"/>
  <c r="CG299" i="1"/>
  <c r="CG352" i="1"/>
  <c r="CG405" i="1"/>
  <c r="CG458" i="1"/>
  <c r="CJ516" i="1"/>
  <c r="CJ569" i="1"/>
  <c r="CJ622" i="1"/>
  <c r="CJ675" i="1"/>
  <c r="CJ728" i="1"/>
  <c r="CJ95" i="1"/>
  <c r="L607" i="1"/>
  <c r="L608" i="1"/>
  <c r="L659" i="1"/>
  <c r="CM512" i="1"/>
  <c r="CM565" i="1"/>
  <c r="CM618" i="1"/>
  <c r="CM671" i="1"/>
  <c r="CM724" i="1"/>
  <c r="CM91" i="1"/>
  <c r="CM144" i="1"/>
  <c r="CM197" i="1"/>
  <c r="CM250" i="1"/>
  <c r="CM303" i="1"/>
  <c r="CM356" i="1"/>
  <c r="CM409" i="1"/>
  <c r="CM462" i="1"/>
  <c r="CI515" i="1"/>
  <c r="CI568" i="1"/>
  <c r="CI621" i="1"/>
  <c r="CI674" i="1"/>
  <c r="CI727" i="1"/>
  <c r="CI94" i="1"/>
  <c r="CG85" i="1"/>
  <c r="CG138" i="1"/>
  <c r="CG191" i="1"/>
  <c r="CG244" i="1"/>
  <c r="CG297" i="1"/>
  <c r="CG350" i="1"/>
  <c r="CG403" i="1"/>
  <c r="CG456" i="1"/>
  <c r="CH512" i="1"/>
  <c r="CH565" i="1"/>
  <c r="CH618" i="1"/>
  <c r="CH671" i="1"/>
  <c r="CH724" i="1"/>
  <c r="CH91" i="1"/>
  <c r="CH144" i="1"/>
  <c r="CH197" i="1"/>
  <c r="CH250" i="1"/>
  <c r="CH303" i="1"/>
  <c r="CH356" i="1"/>
  <c r="CH409" i="1"/>
  <c r="CH462" i="1"/>
  <c r="B182" i="1"/>
  <c r="CL508" i="1"/>
  <c r="CL561" i="1"/>
  <c r="CL614" i="1"/>
  <c r="CL667" i="1"/>
  <c r="CL720" i="1"/>
  <c r="CL87" i="1"/>
  <c r="CL140" i="1"/>
  <c r="CL193" i="1"/>
  <c r="CL246" i="1"/>
  <c r="CL299" i="1"/>
  <c r="CL352" i="1"/>
  <c r="CL405" i="1"/>
  <c r="CL458" i="1"/>
  <c r="CL144" i="1"/>
  <c r="CL197" i="1"/>
  <c r="CL250" i="1"/>
  <c r="CL303" i="1"/>
  <c r="CL356" i="1"/>
  <c r="CL409" i="1"/>
  <c r="CL462" i="1"/>
  <c r="CI142" i="1"/>
  <c r="CI195" i="1"/>
  <c r="CI248" i="1"/>
  <c r="CI301" i="1"/>
  <c r="CI354" i="1"/>
  <c r="CI407" i="1"/>
  <c r="CI460" i="1"/>
  <c r="CK141" i="1"/>
  <c r="CK194" i="1"/>
  <c r="CK247" i="1"/>
  <c r="CK300" i="1"/>
  <c r="CK353" i="1"/>
  <c r="CK406" i="1"/>
  <c r="CK459" i="1"/>
  <c r="CJ144" i="1"/>
  <c r="CJ197" i="1"/>
  <c r="CJ250" i="1"/>
  <c r="CJ303" i="1"/>
  <c r="CJ356" i="1"/>
  <c r="CJ409" i="1"/>
  <c r="CJ462" i="1"/>
  <c r="CH143" i="1"/>
  <c r="CH196" i="1"/>
  <c r="CH249" i="1"/>
  <c r="CH302" i="1"/>
  <c r="CH355" i="1"/>
  <c r="CH408" i="1"/>
  <c r="CH461" i="1"/>
  <c r="X49" i="10"/>
  <c r="X50" i="10"/>
  <c r="X51" i="10"/>
  <c r="X52" i="10"/>
  <c r="X53" i="10"/>
  <c r="X54" i="10"/>
  <c r="X55" i="10"/>
  <c r="Z48" i="10"/>
  <c r="A23" i="1"/>
  <c r="CJ148" i="1"/>
  <c r="CJ201" i="1"/>
  <c r="CJ254" i="1"/>
  <c r="CJ307" i="1"/>
  <c r="CJ360" i="1"/>
  <c r="CJ413" i="1"/>
  <c r="CJ130" i="1"/>
  <c r="CI147" i="1"/>
  <c r="CI200" i="1"/>
  <c r="CI253" i="1"/>
  <c r="CI306" i="1"/>
  <c r="CI359" i="1"/>
  <c r="CI412" i="1"/>
  <c r="CI129" i="1"/>
  <c r="CL511" i="1"/>
  <c r="CL564" i="1"/>
  <c r="CL617" i="1"/>
  <c r="CL670" i="1"/>
  <c r="CL723" i="1"/>
  <c r="CL90" i="1"/>
  <c r="CL143" i="1"/>
  <c r="CL196" i="1"/>
  <c r="CL249" i="1"/>
  <c r="CL302" i="1"/>
  <c r="CL355" i="1"/>
  <c r="CL408" i="1"/>
  <c r="CL461" i="1"/>
  <c r="L660" i="1"/>
  <c r="L661" i="1"/>
  <c r="L662" i="1"/>
  <c r="L712" i="1"/>
  <c r="CI517" i="1"/>
  <c r="CI570" i="1"/>
  <c r="CI623" i="1"/>
  <c r="CI676" i="1"/>
  <c r="CI729" i="1"/>
  <c r="CI96" i="1"/>
  <c r="P290" i="1"/>
  <c r="P291" i="1"/>
  <c r="P342" i="1"/>
  <c r="CH514" i="1"/>
  <c r="CH567" i="1"/>
  <c r="CH620" i="1"/>
  <c r="CH673" i="1"/>
  <c r="CH726" i="1"/>
  <c r="CH93" i="1"/>
  <c r="CH146" i="1"/>
  <c r="CH199" i="1"/>
  <c r="CH252" i="1"/>
  <c r="CH305" i="1"/>
  <c r="CH358" i="1"/>
  <c r="CH411" i="1"/>
  <c r="CH464" i="1"/>
  <c r="Q24" i="1"/>
  <c r="CI513" i="1"/>
  <c r="CI566" i="1"/>
  <c r="CI619" i="1"/>
  <c r="CI672" i="1"/>
  <c r="CI725" i="1"/>
  <c r="CI92" i="1"/>
  <c r="CI145" i="1"/>
  <c r="CI198" i="1"/>
  <c r="CI251" i="1"/>
  <c r="CI304" i="1"/>
  <c r="CI357" i="1"/>
  <c r="CI410" i="1"/>
  <c r="CI463" i="1"/>
  <c r="B235" i="1"/>
  <c r="CM515" i="1"/>
  <c r="CM568" i="1"/>
  <c r="CM621" i="1"/>
  <c r="CM674" i="1"/>
  <c r="CM727" i="1"/>
  <c r="CM94" i="1"/>
  <c r="CJ466" i="1"/>
  <c r="CL460" i="1"/>
  <c r="CK514" i="1"/>
  <c r="CK567" i="1"/>
  <c r="CK620" i="1"/>
  <c r="CK673" i="1"/>
  <c r="CK726" i="1"/>
  <c r="CK93" i="1"/>
  <c r="CK146" i="1"/>
  <c r="CK199" i="1"/>
  <c r="CK252" i="1"/>
  <c r="CK305" i="1"/>
  <c r="CK358" i="1"/>
  <c r="CK411" i="1"/>
  <c r="CM514" i="1"/>
  <c r="CM567" i="1"/>
  <c r="CM620" i="1"/>
  <c r="CM673" i="1"/>
  <c r="CM726" i="1"/>
  <c r="CM93" i="1"/>
  <c r="CM463" i="1"/>
  <c r="CH516" i="1"/>
  <c r="CH569" i="1"/>
  <c r="CH622" i="1"/>
  <c r="CH675" i="1"/>
  <c r="CH728" i="1"/>
  <c r="CH95" i="1"/>
  <c r="CH130" i="1"/>
  <c r="CK512" i="1"/>
  <c r="CK565" i="1"/>
  <c r="CK618" i="1"/>
  <c r="CK671" i="1"/>
  <c r="CK724" i="1"/>
  <c r="CK91" i="1"/>
  <c r="CK144" i="1"/>
  <c r="CK197" i="1"/>
  <c r="CK250" i="1"/>
  <c r="CK303" i="1"/>
  <c r="CK356" i="1"/>
  <c r="CK409" i="1"/>
  <c r="CK462" i="1"/>
  <c r="CH515" i="1"/>
  <c r="CH568" i="1"/>
  <c r="CH621" i="1"/>
  <c r="CH674" i="1"/>
  <c r="CH727" i="1"/>
  <c r="CH94" i="1"/>
  <c r="CH129" i="1"/>
  <c r="CG511" i="1"/>
  <c r="CG564" i="1"/>
  <c r="CG617" i="1"/>
  <c r="CG670" i="1"/>
  <c r="CG723" i="1"/>
  <c r="CG90" i="1"/>
  <c r="CG143" i="1"/>
  <c r="CG196" i="1"/>
  <c r="CG249" i="1"/>
  <c r="CG302" i="1"/>
  <c r="CG355" i="1"/>
  <c r="CG408" i="1"/>
  <c r="CK513" i="1"/>
  <c r="CK566" i="1"/>
  <c r="CK619" i="1"/>
  <c r="CK672" i="1"/>
  <c r="CK725" i="1"/>
  <c r="CK92" i="1"/>
  <c r="CJ517" i="1"/>
  <c r="CJ570" i="1"/>
  <c r="CJ623" i="1"/>
  <c r="CJ676" i="1"/>
  <c r="CJ729" i="1"/>
  <c r="CJ96" i="1"/>
  <c r="C235" i="1"/>
  <c r="A76" i="1"/>
  <c r="CG86" i="1"/>
  <c r="CG509" i="1"/>
  <c r="CG562" i="1"/>
  <c r="CG615" i="1"/>
  <c r="CG668" i="1"/>
  <c r="CG721" i="1"/>
  <c r="CG88" i="1"/>
  <c r="CG141" i="1"/>
  <c r="CG194" i="1"/>
  <c r="CG247" i="1"/>
  <c r="CG300" i="1"/>
  <c r="CG353" i="1"/>
  <c r="CG406" i="1"/>
  <c r="CG459" i="1"/>
  <c r="CJ515" i="1"/>
  <c r="CJ568" i="1"/>
  <c r="CJ621" i="1"/>
  <c r="CJ674" i="1"/>
  <c r="CJ727" i="1"/>
  <c r="CJ94" i="1"/>
  <c r="CJ129" i="1"/>
  <c r="CL515" i="1"/>
  <c r="CL568" i="1"/>
  <c r="CL621" i="1"/>
  <c r="CL674" i="1"/>
  <c r="CL727" i="1"/>
  <c r="CL94" i="1"/>
  <c r="X56" i="10"/>
  <c r="X57" i="10"/>
  <c r="X58" i="10"/>
  <c r="X59" i="10"/>
  <c r="X60" i="10"/>
  <c r="X61" i="10"/>
  <c r="X62" i="10"/>
  <c r="Z55" i="10"/>
  <c r="CI182" i="1"/>
  <c r="CI235" i="1"/>
  <c r="CI288" i="1"/>
  <c r="CI341" i="1"/>
  <c r="CI394" i="1"/>
  <c r="CI447" i="1"/>
  <c r="CJ149" i="1"/>
  <c r="CJ202" i="1"/>
  <c r="CJ255" i="1"/>
  <c r="CJ308" i="1"/>
  <c r="CJ361" i="1"/>
  <c r="CJ414" i="1"/>
  <c r="CJ467" i="1"/>
  <c r="CJ131" i="1"/>
  <c r="CL147" i="1"/>
  <c r="CL200" i="1"/>
  <c r="CL253" i="1"/>
  <c r="CL306" i="1"/>
  <c r="CL359" i="1"/>
  <c r="CL412" i="1"/>
  <c r="CL129" i="1"/>
  <c r="CI149" i="1"/>
  <c r="CI202" i="1"/>
  <c r="CI255" i="1"/>
  <c r="CI308" i="1"/>
  <c r="CI361" i="1"/>
  <c r="CI414" i="1"/>
  <c r="CI467" i="1"/>
  <c r="CI502" i="1"/>
  <c r="CI131" i="1"/>
  <c r="CJ183" i="1"/>
  <c r="CJ236" i="1"/>
  <c r="CJ289" i="1"/>
  <c r="CJ342" i="1"/>
  <c r="CJ395" i="1"/>
  <c r="CJ448" i="1"/>
  <c r="CJ501" i="1"/>
  <c r="CM147" i="1"/>
  <c r="CM200" i="1"/>
  <c r="CM253" i="1"/>
  <c r="CM306" i="1"/>
  <c r="CM359" i="1"/>
  <c r="CM412" i="1"/>
  <c r="CM465" i="1"/>
  <c r="CM129" i="1"/>
  <c r="CJ99" i="1"/>
  <c r="CJ134" i="1"/>
  <c r="CG461" i="1"/>
  <c r="CK464" i="1"/>
  <c r="CI516" i="1"/>
  <c r="CI569" i="1"/>
  <c r="CI622" i="1"/>
  <c r="CI675" i="1"/>
  <c r="CI728" i="1"/>
  <c r="CI95" i="1"/>
  <c r="CH517" i="1"/>
  <c r="CH570" i="1"/>
  <c r="CH623" i="1"/>
  <c r="CH676" i="1"/>
  <c r="CH729" i="1"/>
  <c r="CH96" i="1"/>
  <c r="CH131" i="1"/>
  <c r="CI465" i="1"/>
  <c r="CI500" i="1"/>
  <c r="CL514" i="1"/>
  <c r="CL567" i="1"/>
  <c r="CL620" i="1"/>
  <c r="CL673" i="1"/>
  <c r="CL726" i="1"/>
  <c r="CL93" i="1"/>
  <c r="CL146" i="1"/>
  <c r="CL199" i="1"/>
  <c r="CL252" i="1"/>
  <c r="CL305" i="1"/>
  <c r="CL358" i="1"/>
  <c r="CL411" i="1"/>
  <c r="CL464" i="1"/>
  <c r="CJ147" i="1"/>
  <c r="CJ200" i="1"/>
  <c r="CJ253" i="1"/>
  <c r="CJ306" i="1"/>
  <c r="CJ359" i="1"/>
  <c r="CJ412" i="1"/>
  <c r="CJ465" i="1"/>
  <c r="C288" i="1"/>
  <c r="CK145" i="1"/>
  <c r="CK198" i="1"/>
  <c r="CK251" i="1"/>
  <c r="CK304" i="1"/>
  <c r="CK357" i="1"/>
  <c r="CK410" i="1"/>
  <c r="CK463" i="1"/>
  <c r="CH147" i="1"/>
  <c r="CH200" i="1"/>
  <c r="CH253" i="1"/>
  <c r="CH306" i="1"/>
  <c r="CH359" i="1"/>
  <c r="CH412" i="1"/>
  <c r="CH465" i="1"/>
  <c r="CH148" i="1"/>
  <c r="CH201" i="1"/>
  <c r="CH254" i="1"/>
  <c r="CH307" i="1"/>
  <c r="CH360" i="1"/>
  <c r="CH413" i="1"/>
  <c r="CH466" i="1"/>
  <c r="CH501" i="1"/>
  <c r="CM146" i="1"/>
  <c r="CM199" i="1"/>
  <c r="CM252" i="1"/>
  <c r="CM305" i="1"/>
  <c r="CM358" i="1"/>
  <c r="CM411" i="1"/>
  <c r="CM464" i="1"/>
  <c r="CL513" i="1"/>
  <c r="CL566" i="1"/>
  <c r="CL619" i="1"/>
  <c r="CL672" i="1"/>
  <c r="CL725" i="1"/>
  <c r="CL92" i="1"/>
  <c r="B288" i="1"/>
  <c r="L713" i="1"/>
  <c r="L714" i="1"/>
  <c r="L715" i="1"/>
  <c r="L24" i="1"/>
  <c r="CG91" i="1"/>
  <c r="CK515" i="1"/>
  <c r="CK568" i="1"/>
  <c r="CK621" i="1"/>
  <c r="CK674" i="1"/>
  <c r="CK727" i="1"/>
  <c r="CK94" i="1"/>
  <c r="CK129" i="1"/>
  <c r="CM516" i="1"/>
  <c r="CM569" i="1"/>
  <c r="CM622" i="1"/>
  <c r="CM675" i="1"/>
  <c r="CM728" i="1"/>
  <c r="CM95" i="1"/>
  <c r="CM518" i="1"/>
  <c r="CM571" i="1"/>
  <c r="CM624" i="1"/>
  <c r="CM677" i="1"/>
  <c r="CM730" i="1"/>
  <c r="CM97" i="1"/>
  <c r="CM132" i="1"/>
  <c r="CI520" i="1"/>
  <c r="CI573" i="1"/>
  <c r="CI626" i="1"/>
  <c r="CI679" i="1"/>
  <c r="CI732" i="1"/>
  <c r="CI99" i="1"/>
  <c r="A129" i="1"/>
  <c r="CG139" i="1"/>
  <c r="CG192" i="1"/>
  <c r="CG245" i="1"/>
  <c r="CG298" i="1"/>
  <c r="CG351" i="1"/>
  <c r="CG404" i="1"/>
  <c r="CG457" i="1"/>
  <c r="CJ519" i="1"/>
  <c r="CJ572" i="1"/>
  <c r="CJ625" i="1"/>
  <c r="CJ678" i="1"/>
  <c r="CJ731" i="1"/>
  <c r="CJ98" i="1"/>
  <c r="P292" i="1"/>
  <c r="P344" i="1"/>
  <c r="X63" i="10"/>
  <c r="X64" i="10"/>
  <c r="X65" i="10"/>
  <c r="X66" i="10"/>
  <c r="X67" i="10"/>
  <c r="X68" i="10"/>
  <c r="X69" i="10"/>
  <c r="Z62" i="10"/>
  <c r="CI555" i="1"/>
  <c r="CI608" i="1"/>
  <c r="CI661" i="1"/>
  <c r="CI714" i="1"/>
  <c r="CH183" i="1"/>
  <c r="CH236" i="1"/>
  <c r="CH289" i="1"/>
  <c r="CH342" i="1"/>
  <c r="CH395" i="1"/>
  <c r="CH448" i="1"/>
  <c r="CI148" i="1"/>
  <c r="CI201" i="1"/>
  <c r="CI254" i="1"/>
  <c r="CI307" i="1"/>
  <c r="CI360" i="1"/>
  <c r="CI413" i="1"/>
  <c r="CI466" i="1"/>
  <c r="CI130" i="1"/>
  <c r="CJ554" i="1"/>
  <c r="CJ607" i="1"/>
  <c r="CJ660" i="1"/>
  <c r="CJ713" i="1"/>
  <c r="CH182" i="1"/>
  <c r="CH235" i="1"/>
  <c r="CH288" i="1"/>
  <c r="CH341" i="1"/>
  <c r="CH394" i="1"/>
  <c r="CH447" i="1"/>
  <c r="CH500" i="1"/>
  <c r="CJ184" i="1"/>
  <c r="CJ237" i="1"/>
  <c r="CJ290" i="1"/>
  <c r="CJ343" i="1"/>
  <c r="CJ396" i="1"/>
  <c r="CJ449" i="1"/>
  <c r="CJ502" i="1"/>
  <c r="CJ151" i="1"/>
  <c r="CJ204" i="1"/>
  <c r="CJ257" i="1"/>
  <c r="CJ310" i="1"/>
  <c r="CJ363" i="1"/>
  <c r="CJ416" i="1"/>
  <c r="CJ469" i="1"/>
  <c r="CJ504" i="1"/>
  <c r="CJ133" i="1"/>
  <c r="CI152" i="1"/>
  <c r="CI205" i="1"/>
  <c r="CI258" i="1"/>
  <c r="CI311" i="1"/>
  <c r="CI364" i="1"/>
  <c r="CI417" i="1"/>
  <c r="CI134" i="1"/>
  <c r="CM148" i="1"/>
  <c r="CM201" i="1"/>
  <c r="CM254" i="1"/>
  <c r="CM307" i="1"/>
  <c r="CM360" i="1"/>
  <c r="CM413" i="1"/>
  <c r="CM466" i="1"/>
  <c r="CM130" i="1"/>
  <c r="CJ182" i="1"/>
  <c r="CJ235" i="1"/>
  <c r="CJ288" i="1"/>
  <c r="CJ341" i="1"/>
  <c r="CJ394" i="1"/>
  <c r="CJ447" i="1"/>
  <c r="CJ500" i="1"/>
  <c r="CM182" i="1"/>
  <c r="CM235" i="1"/>
  <c r="CM288" i="1"/>
  <c r="CM341" i="1"/>
  <c r="CM394" i="1"/>
  <c r="CM447" i="1"/>
  <c r="CM500" i="1"/>
  <c r="CM553" i="1"/>
  <c r="CM606" i="1"/>
  <c r="CM659" i="1"/>
  <c r="CM712" i="1"/>
  <c r="CI184" i="1"/>
  <c r="CI237" i="1"/>
  <c r="CI290" i="1"/>
  <c r="CI343" i="1"/>
  <c r="CI396" i="1"/>
  <c r="CI449" i="1"/>
  <c r="CL182" i="1"/>
  <c r="CL235" i="1"/>
  <c r="CL288" i="1"/>
  <c r="CL341" i="1"/>
  <c r="CL394" i="1"/>
  <c r="CL447" i="1"/>
  <c r="CK516" i="1"/>
  <c r="CK569" i="1"/>
  <c r="CK622" i="1"/>
  <c r="CK675" i="1"/>
  <c r="CK728" i="1"/>
  <c r="CK95" i="1"/>
  <c r="CI470" i="1"/>
  <c r="CI505" i="1"/>
  <c r="CM517" i="1"/>
  <c r="CM570" i="1"/>
  <c r="CM623" i="1"/>
  <c r="CM676" i="1"/>
  <c r="CM729" i="1"/>
  <c r="CM96" i="1"/>
  <c r="CI519" i="1"/>
  <c r="CI572" i="1"/>
  <c r="CI625" i="1"/>
  <c r="CI678" i="1"/>
  <c r="CI731" i="1"/>
  <c r="CI98" i="1"/>
  <c r="BF236" i="1"/>
  <c r="CG510" i="1"/>
  <c r="CG563" i="1"/>
  <c r="CG616" i="1"/>
  <c r="CG669" i="1"/>
  <c r="CG722" i="1"/>
  <c r="CG89" i="1"/>
  <c r="CG142" i="1"/>
  <c r="CG195" i="1"/>
  <c r="CG248" i="1"/>
  <c r="CG301" i="1"/>
  <c r="CG354" i="1"/>
  <c r="CG407" i="1"/>
  <c r="CG460" i="1"/>
  <c r="CG512" i="1"/>
  <c r="CG565" i="1"/>
  <c r="CG618" i="1"/>
  <c r="CG671" i="1"/>
  <c r="CG724" i="1"/>
  <c r="CH519" i="1"/>
  <c r="CH572" i="1"/>
  <c r="CH625" i="1"/>
  <c r="CH678" i="1"/>
  <c r="CH731" i="1"/>
  <c r="CH98" i="1"/>
  <c r="CI518" i="1"/>
  <c r="CI571" i="1"/>
  <c r="CI624" i="1"/>
  <c r="CI677" i="1"/>
  <c r="CI730" i="1"/>
  <c r="CI97" i="1"/>
  <c r="CI132" i="1"/>
  <c r="CJ520" i="1"/>
  <c r="CJ573" i="1"/>
  <c r="CJ626" i="1"/>
  <c r="CJ679" i="1"/>
  <c r="CJ732" i="1"/>
  <c r="CJ522" i="1"/>
  <c r="CJ575" i="1"/>
  <c r="CJ628" i="1"/>
  <c r="CJ681" i="1"/>
  <c r="CJ734" i="1"/>
  <c r="CJ101" i="1"/>
  <c r="CL517" i="1"/>
  <c r="CL570" i="1"/>
  <c r="CL623" i="1"/>
  <c r="CL676" i="1"/>
  <c r="CL729" i="1"/>
  <c r="CL96" i="1"/>
  <c r="CG514" i="1"/>
  <c r="CG567" i="1"/>
  <c r="CG620" i="1"/>
  <c r="CG673" i="1"/>
  <c r="CG726" i="1"/>
  <c r="CG93" i="1"/>
  <c r="CG146" i="1"/>
  <c r="CG199" i="1"/>
  <c r="CG252" i="1"/>
  <c r="CG305" i="1"/>
  <c r="CG358" i="1"/>
  <c r="CG411" i="1"/>
  <c r="CG464" i="1"/>
  <c r="CM519" i="1"/>
  <c r="CM572" i="1"/>
  <c r="CM625" i="1"/>
  <c r="CM678" i="1"/>
  <c r="CM731" i="1"/>
  <c r="CM98" i="1"/>
  <c r="CG144" i="1"/>
  <c r="CG197" i="1"/>
  <c r="CG250" i="1"/>
  <c r="CG303" i="1"/>
  <c r="CG356" i="1"/>
  <c r="CG409" i="1"/>
  <c r="B341" i="1"/>
  <c r="C341" i="1"/>
  <c r="CJ152" i="1"/>
  <c r="CJ205" i="1"/>
  <c r="CJ258" i="1"/>
  <c r="CJ311" i="1"/>
  <c r="CJ364" i="1"/>
  <c r="CJ417" i="1"/>
  <c r="CJ470" i="1"/>
  <c r="CJ505" i="1"/>
  <c r="P345" i="1"/>
  <c r="P346" i="1"/>
  <c r="P397" i="1"/>
  <c r="A182" i="1"/>
  <c r="CM150" i="1"/>
  <c r="CM203" i="1"/>
  <c r="CM256" i="1"/>
  <c r="CM309" i="1"/>
  <c r="CM362" i="1"/>
  <c r="CM415" i="1"/>
  <c r="CM468" i="1"/>
  <c r="CM503" i="1"/>
  <c r="CK147" i="1"/>
  <c r="CK200" i="1"/>
  <c r="CK253" i="1"/>
  <c r="CK306" i="1"/>
  <c r="CK359" i="1"/>
  <c r="CK412" i="1"/>
  <c r="CK465" i="1"/>
  <c r="CK500" i="1"/>
  <c r="L25" i="1"/>
  <c r="L26" i="1"/>
  <c r="L27" i="1"/>
  <c r="L77" i="1"/>
  <c r="CL145" i="1"/>
  <c r="CL198" i="1"/>
  <c r="CL251" i="1"/>
  <c r="CL304" i="1"/>
  <c r="CL357" i="1"/>
  <c r="CL410" i="1"/>
  <c r="CL463" i="1"/>
  <c r="CH518" i="1"/>
  <c r="CH571" i="1"/>
  <c r="CH624" i="1"/>
  <c r="CH677" i="1"/>
  <c r="CH730" i="1"/>
  <c r="CH97" i="1"/>
  <c r="CJ518" i="1"/>
  <c r="CJ571" i="1"/>
  <c r="CJ624" i="1"/>
  <c r="CJ677" i="1"/>
  <c r="CJ730" i="1"/>
  <c r="CJ97" i="1"/>
  <c r="CJ132" i="1"/>
  <c r="CH149" i="1"/>
  <c r="CH202" i="1"/>
  <c r="CH255" i="1"/>
  <c r="CH308" i="1"/>
  <c r="CH361" i="1"/>
  <c r="CH414" i="1"/>
  <c r="CK517" i="1"/>
  <c r="CK570" i="1"/>
  <c r="CK623" i="1"/>
  <c r="CK676" i="1"/>
  <c r="CK729" i="1"/>
  <c r="CK96" i="1"/>
  <c r="CL465" i="1"/>
  <c r="X70" i="10"/>
  <c r="X71" i="10"/>
  <c r="X72" i="10"/>
  <c r="X73" i="10"/>
  <c r="X74" i="10"/>
  <c r="X75" i="10"/>
  <c r="X76" i="10"/>
  <c r="Z69" i="10"/>
  <c r="CI183" i="1"/>
  <c r="CI236" i="1"/>
  <c r="CI289" i="1"/>
  <c r="CI342" i="1"/>
  <c r="CI395" i="1"/>
  <c r="CI448" i="1"/>
  <c r="CI501" i="1"/>
  <c r="CJ555" i="1"/>
  <c r="CJ608" i="1"/>
  <c r="CJ661" i="1"/>
  <c r="CJ714" i="1"/>
  <c r="CJ553" i="1"/>
  <c r="CJ606" i="1"/>
  <c r="CJ659" i="1"/>
  <c r="CJ712" i="1"/>
  <c r="CM183" i="1"/>
  <c r="CM236" i="1"/>
  <c r="CM289" i="1"/>
  <c r="CM342" i="1"/>
  <c r="CM395" i="1"/>
  <c r="CM448" i="1"/>
  <c r="CM501" i="1"/>
  <c r="CM554" i="1"/>
  <c r="CM607" i="1"/>
  <c r="CM660" i="1"/>
  <c r="CM713" i="1"/>
  <c r="CJ186" i="1"/>
  <c r="CJ239" i="1"/>
  <c r="CJ292" i="1"/>
  <c r="CJ345" i="1"/>
  <c r="CJ398" i="1"/>
  <c r="CJ451" i="1"/>
  <c r="CH554" i="1"/>
  <c r="CH607" i="1"/>
  <c r="CH660" i="1"/>
  <c r="CH713" i="1"/>
  <c r="CJ187" i="1"/>
  <c r="CJ240" i="1"/>
  <c r="CJ293" i="1"/>
  <c r="CJ346" i="1"/>
  <c r="CJ399" i="1"/>
  <c r="CJ452" i="1"/>
  <c r="CJ154" i="1"/>
  <c r="CJ207" i="1"/>
  <c r="CJ260" i="1"/>
  <c r="CJ313" i="1"/>
  <c r="CJ366" i="1"/>
  <c r="CJ419" i="1"/>
  <c r="CJ472" i="1"/>
  <c r="CJ507" i="1"/>
  <c r="CJ136" i="1"/>
  <c r="CH151" i="1"/>
  <c r="CH204" i="1"/>
  <c r="CH257" i="1"/>
  <c r="CH310" i="1"/>
  <c r="CH363" i="1"/>
  <c r="CH416" i="1"/>
  <c r="CH469" i="1"/>
  <c r="CH504" i="1"/>
  <c r="CH133" i="1"/>
  <c r="CL500" i="1"/>
  <c r="CM185" i="1"/>
  <c r="CM238" i="1"/>
  <c r="CM291" i="1"/>
  <c r="CM344" i="1"/>
  <c r="CM397" i="1"/>
  <c r="CM450" i="1"/>
  <c r="CJ557" i="1"/>
  <c r="CJ610" i="1"/>
  <c r="CJ663" i="1"/>
  <c r="CJ716" i="1"/>
  <c r="CH553" i="1"/>
  <c r="CH606" i="1"/>
  <c r="CH659" i="1"/>
  <c r="CH712" i="1"/>
  <c r="CH150" i="1"/>
  <c r="CH203" i="1"/>
  <c r="CH256" i="1"/>
  <c r="CH309" i="1"/>
  <c r="CH362" i="1"/>
  <c r="CH415" i="1"/>
  <c r="CH468" i="1"/>
  <c r="CH503" i="1"/>
  <c r="CH132" i="1"/>
  <c r="CK148" i="1"/>
  <c r="CK201" i="1"/>
  <c r="CK254" i="1"/>
  <c r="CK307" i="1"/>
  <c r="CK360" i="1"/>
  <c r="CK413" i="1"/>
  <c r="CK466" i="1"/>
  <c r="CK130" i="1"/>
  <c r="CH467" i="1"/>
  <c r="CH502" i="1"/>
  <c r="CH449" i="1"/>
  <c r="CM149" i="1"/>
  <c r="CM202" i="1"/>
  <c r="CM255" i="1"/>
  <c r="CM308" i="1"/>
  <c r="CM361" i="1"/>
  <c r="CM414" i="1"/>
  <c r="CM467" i="1"/>
  <c r="CM502" i="1"/>
  <c r="CM131" i="1"/>
  <c r="CK182" i="1"/>
  <c r="CK235" i="1"/>
  <c r="CK288" i="1"/>
  <c r="CK341" i="1"/>
  <c r="CK394" i="1"/>
  <c r="CK447" i="1"/>
  <c r="CI554" i="1"/>
  <c r="CI607" i="1"/>
  <c r="CI660" i="1"/>
  <c r="CI713" i="1"/>
  <c r="CM151" i="1"/>
  <c r="CM204" i="1"/>
  <c r="CM257" i="1"/>
  <c r="CM310" i="1"/>
  <c r="CM363" i="1"/>
  <c r="CM416" i="1"/>
  <c r="CM469" i="1"/>
  <c r="CM504" i="1"/>
  <c r="CM133" i="1"/>
  <c r="CL149" i="1"/>
  <c r="CL202" i="1"/>
  <c r="CL255" i="1"/>
  <c r="CL308" i="1"/>
  <c r="CL361" i="1"/>
  <c r="CL414" i="1"/>
  <c r="CL131" i="1"/>
  <c r="CK149" i="1"/>
  <c r="CK202" i="1"/>
  <c r="CK255" i="1"/>
  <c r="CK308" i="1"/>
  <c r="CK361" i="1"/>
  <c r="CK414" i="1"/>
  <c r="CK131" i="1"/>
  <c r="CI151" i="1"/>
  <c r="CI204" i="1"/>
  <c r="CI257" i="1"/>
  <c r="CI310" i="1"/>
  <c r="CI363" i="1"/>
  <c r="CI416" i="1"/>
  <c r="CI469" i="1"/>
  <c r="CI504" i="1"/>
  <c r="CI133" i="1"/>
  <c r="CI553" i="1"/>
  <c r="CI606" i="1"/>
  <c r="CI659" i="1"/>
  <c r="CI712" i="1"/>
  <c r="CI187" i="1"/>
  <c r="CI240" i="1"/>
  <c r="CI293" i="1"/>
  <c r="CI346" i="1"/>
  <c r="CI399" i="1"/>
  <c r="CI452" i="1"/>
  <c r="CH184" i="1"/>
  <c r="CH237" i="1"/>
  <c r="CH290" i="1"/>
  <c r="CH343" i="1"/>
  <c r="CH396" i="1"/>
  <c r="CK520" i="1"/>
  <c r="CK573" i="1"/>
  <c r="CK626" i="1"/>
  <c r="CK679" i="1"/>
  <c r="CK732" i="1"/>
  <c r="CK99" i="1"/>
  <c r="CJ523" i="1"/>
  <c r="CJ576" i="1"/>
  <c r="CJ629" i="1"/>
  <c r="CJ682" i="1"/>
  <c r="CJ735" i="1"/>
  <c r="CJ525" i="1"/>
  <c r="CJ578" i="1"/>
  <c r="CJ631" i="1"/>
  <c r="CJ684" i="1"/>
  <c r="CJ737" i="1"/>
  <c r="CG513" i="1"/>
  <c r="CG566" i="1"/>
  <c r="CG619" i="1"/>
  <c r="CG672" i="1"/>
  <c r="CG725" i="1"/>
  <c r="CG92" i="1"/>
  <c r="CG145" i="1"/>
  <c r="CG198" i="1"/>
  <c r="CG251" i="1"/>
  <c r="CG304" i="1"/>
  <c r="CG357" i="1"/>
  <c r="CG410" i="1"/>
  <c r="CG463" i="1"/>
  <c r="CI523" i="1"/>
  <c r="CI576" i="1"/>
  <c r="CI629" i="1"/>
  <c r="CI682" i="1"/>
  <c r="CI735" i="1"/>
  <c r="CH521" i="1"/>
  <c r="CH574" i="1"/>
  <c r="CH627" i="1"/>
  <c r="CH680" i="1"/>
  <c r="CH733" i="1"/>
  <c r="CH100" i="1"/>
  <c r="CH135" i="1"/>
  <c r="C394" i="1"/>
  <c r="CK518" i="1"/>
  <c r="CK571" i="1"/>
  <c r="CK624" i="1"/>
  <c r="CK677" i="1"/>
  <c r="CK730" i="1"/>
  <c r="CK97" i="1"/>
  <c r="CK132" i="1"/>
  <c r="P398" i="1"/>
  <c r="P399" i="1"/>
  <c r="P450" i="1"/>
  <c r="CM522" i="1"/>
  <c r="CM575" i="1"/>
  <c r="CM628" i="1"/>
  <c r="CM681" i="1"/>
  <c r="CM734" i="1"/>
  <c r="CM101" i="1"/>
  <c r="CM136" i="1"/>
  <c r="CL520" i="1"/>
  <c r="CL573" i="1"/>
  <c r="CL626" i="1"/>
  <c r="CL679" i="1"/>
  <c r="CL732" i="1"/>
  <c r="CL99" i="1"/>
  <c r="BF289" i="1"/>
  <c r="CM520" i="1"/>
  <c r="CM573" i="1"/>
  <c r="CM626" i="1"/>
  <c r="CM679" i="1"/>
  <c r="CM732" i="1"/>
  <c r="CM99" i="1"/>
  <c r="L78" i="1"/>
  <c r="L79" i="1"/>
  <c r="L80" i="1"/>
  <c r="L130" i="1"/>
  <c r="A235" i="1"/>
  <c r="CG517" i="1"/>
  <c r="CG570" i="1"/>
  <c r="CG623" i="1"/>
  <c r="CG676" i="1"/>
  <c r="CG729" i="1"/>
  <c r="CG96" i="1"/>
  <c r="CG131" i="1"/>
  <c r="CI522" i="1"/>
  <c r="CI575" i="1"/>
  <c r="CI628" i="1"/>
  <c r="CI681" i="1"/>
  <c r="CI734" i="1"/>
  <c r="CI101" i="1"/>
  <c r="CG462" i="1"/>
  <c r="CH522" i="1"/>
  <c r="CH575" i="1"/>
  <c r="CH628" i="1"/>
  <c r="CH681" i="1"/>
  <c r="CH734" i="1"/>
  <c r="CH101" i="1"/>
  <c r="CK519" i="1"/>
  <c r="CK572" i="1"/>
  <c r="CK625" i="1"/>
  <c r="CK678" i="1"/>
  <c r="CK731" i="1"/>
  <c r="CK98" i="1"/>
  <c r="CK133" i="1"/>
  <c r="CH520" i="1"/>
  <c r="CH573" i="1"/>
  <c r="CH626" i="1"/>
  <c r="CH679" i="1"/>
  <c r="CH732" i="1"/>
  <c r="CH99" i="1"/>
  <c r="CL518" i="1"/>
  <c r="CL571" i="1"/>
  <c r="CL624" i="1"/>
  <c r="CL677" i="1"/>
  <c r="CL730" i="1"/>
  <c r="CL97" i="1"/>
  <c r="CL132" i="1"/>
  <c r="CJ150" i="1"/>
  <c r="CJ203" i="1"/>
  <c r="CJ256" i="1"/>
  <c r="CJ309" i="1"/>
  <c r="CJ362" i="1"/>
  <c r="CJ415" i="1"/>
  <c r="CJ468" i="1"/>
  <c r="CJ503" i="1"/>
  <c r="CL516" i="1"/>
  <c r="CL569" i="1"/>
  <c r="CL622" i="1"/>
  <c r="CL675" i="1"/>
  <c r="CL728" i="1"/>
  <c r="CL95" i="1"/>
  <c r="CM521" i="1"/>
  <c r="CM574" i="1"/>
  <c r="CM627" i="1"/>
  <c r="CM680" i="1"/>
  <c r="CM733" i="1"/>
  <c r="CM100" i="1"/>
  <c r="B394" i="1"/>
  <c r="CI150" i="1"/>
  <c r="CI203" i="1"/>
  <c r="CI256" i="1"/>
  <c r="CI309" i="1"/>
  <c r="CI362" i="1"/>
  <c r="CI415" i="1"/>
  <c r="CI468" i="1"/>
  <c r="CI503" i="1"/>
  <c r="X77" i="10"/>
  <c r="X78" i="10"/>
  <c r="X79" i="10"/>
  <c r="X80" i="10"/>
  <c r="X81" i="10"/>
  <c r="X82" i="10"/>
  <c r="X83" i="10"/>
  <c r="Z76" i="10"/>
  <c r="CJ189" i="1"/>
  <c r="CJ242" i="1"/>
  <c r="CJ295" i="1"/>
  <c r="CJ348" i="1"/>
  <c r="CJ401" i="1"/>
  <c r="CJ454" i="1"/>
  <c r="CH555" i="1"/>
  <c r="CH608" i="1"/>
  <c r="CH661" i="1"/>
  <c r="CH714" i="1"/>
  <c r="CH556" i="1"/>
  <c r="CH609" i="1"/>
  <c r="CH662" i="1"/>
  <c r="CH715" i="1"/>
  <c r="CL553" i="1"/>
  <c r="CL606" i="1"/>
  <c r="CL659" i="1"/>
  <c r="CL712" i="1"/>
  <c r="CK184" i="1"/>
  <c r="CK237" i="1"/>
  <c r="CK290" i="1"/>
  <c r="CK343" i="1"/>
  <c r="CK396" i="1"/>
  <c r="CM186" i="1"/>
  <c r="CM239" i="1"/>
  <c r="CM292" i="1"/>
  <c r="CM345" i="1"/>
  <c r="CM398" i="1"/>
  <c r="CM451" i="1"/>
  <c r="CM184" i="1"/>
  <c r="CM237" i="1"/>
  <c r="CM290" i="1"/>
  <c r="CM343" i="1"/>
  <c r="CM396" i="1"/>
  <c r="CM449" i="1"/>
  <c r="CK183" i="1"/>
  <c r="CK236" i="1"/>
  <c r="CK289" i="1"/>
  <c r="CK342" i="1"/>
  <c r="CK395" i="1"/>
  <c r="CK448" i="1"/>
  <c r="CK501" i="1"/>
  <c r="CI558" i="1"/>
  <c r="CI611" i="1"/>
  <c r="CI664" i="1"/>
  <c r="CI717" i="1"/>
  <c r="CM557" i="1"/>
  <c r="CM610" i="1"/>
  <c r="CM663" i="1"/>
  <c r="CM716" i="1"/>
  <c r="CH557" i="1"/>
  <c r="CH610" i="1"/>
  <c r="CH663" i="1"/>
  <c r="CH716" i="1"/>
  <c r="CI186" i="1"/>
  <c r="CI239" i="1"/>
  <c r="CI292" i="1"/>
  <c r="CI345" i="1"/>
  <c r="CI398" i="1"/>
  <c r="CI451" i="1"/>
  <c r="CL184" i="1"/>
  <c r="CL237" i="1"/>
  <c r="CL290" i="1"/>
  <c r="CL343" i="1"/>
  <c r="CL396" i="1"/>
  <c r="CK553" i="1"/>
  <c r="CK606" i="1"/>
  <c r="CK659" i="1"/>
  <c r="CK712" i="1"/>
  <c r="CM152" i="1"/>
  <c r="CM205" i="1"/>
  <c r="CM258" i="1"/>
  <c r="CM311" i="1"/>
  <c r="CM364" i="1"/>
  <c r="CM417" i="1"/>
  <c r="CM134" i="1"/>
  <c r="CL148" i="1"/>
  <c r="CL201" i="1"/>
  <c r="CL254" i="1"/>
  <c r="CL307" i="1"/>
  <c r="CL360" i="1"/>
  <c r="CL413" i="1"/>
  <c r="CL466" i="1"/>
  <c r="CL501" i="1"/>
  <c r="CL130" i="1"/>
  <c r="CI154" i="1"/>
  <c r="CI207" i="1"/>
  <c r="CI260" i="1"/>
  <c r="CI313" i="1"/>
  <c r="CI366" i="1"/>
  <c r="CI419" i="1"/>
  <c r="CI472" i="1"/>
  <c r="CI136" i="1"/>
  <c r="CM556" i="1"/>
  <c r="CM609" i="1"/>
  <c r="CM662" i="1"/>
  <c r="CM715" i="1"/>
  <c r="CI557" i="1"/>
  <c r="CI610" i="1"/>
  <c r="CI663" i="1"/>
  <c r="CI716" i="1"/>
  <c r="CJ558" i="1"/>
  <c r="CJ611" i="1"/>
  <c r="CJ664" i="1"/>
  <c r="CJ717" i="1"/>
  <c r="CM555" i="1"/>
  <c r="CM608" i="1"/>
  <c r="CM661" i="1"/>
  <c r="CM714" i="1"/>
  <c r="CJ185" i="1"/>
  <c r="CJ238" i="1"/>
  <c r="CJ291" i="1"/>
  <c r="CJ344" i="1"/>
  <c r="CJ397" i="1"/>
  <c r="CJ450" i="1"/>
  <c r="CK467" i="1"/>
  <c r="CK502" i="1"/>
  <c r="CK555" i="1"/>
  <c r="CK608" i="1"/>
  <c r="CK661" i="1"/>
  <c r="CK714" i="1"/>
  <c r="CK449" i="1"/>
  <c r="CK554" i="1"/>
  <c r="CK607" i="1"/>
  <c r="CK660" i="1"/>
  <c r="CK713" i="1"/>
  <c r="CH152" i="1"/>
  <c r="CH205" i="1"/>
  <c r="CH258" i="1"/>
  <c r="CH311" i="1"/>
  <c r="CH364" i="1"/>
  <c r="CH417" i="1"/>
  <c r="CH470" i="1"/>
  <c r="CH134" i="1"/>
  <c r="CH154" i="1"/>
  <c r="CH207" i="1"/>
  <c r="CH260" i="1"/>
  <c r="CH313" i="1"/>
  <c r="CH366" i="1"/>
  <c r="CH419" i="1"/>
  <c r="CH136" i="1"/>
  <c r="CM153" i="1"/>
  <c r="CM206" i="1"/>
  <c r="CM259" i="1"/>
  <c r="CM312" i="1"/>
  <c r="CM365" i="1"/>
  <c r="CM418" i="1"/>
  <c r="CM471" i="1"/>
  <c r="CM135" i="1"/>
  <c r="CL152" i="1"/>
  <c r="CL205" i="1"/>
  <c r="CL258" i="1"/>
  <c r="CL311" i="1"/>
  <c r="CL364" i="1"/>
  <c r="CL417" i="1"/>
  <c r="CL470" i="1"/>
  <c r="CL505" i="1"/>
  <c r="CL134" i="1"/>
  <c r="CK152" i="1"/>
  <c r="CK205" i="1"/>
  <c r="CK258" i="1"/>
  <c r="CK311" i="1"/>
  <c r="CK364" i="1"/>
  <c r="CK417" i="1"/>
  <c r="CK470" i="1"/>
  <c r="CK505" i="1"/>
  <c r="CK134" i="1"/>
  <c r="CI185" i="1"/>
  <c r="CI238" i="1"/>
  <c r="CI291" i="1"/>
  <c r="CI344" i="1"/>
  <c r="CI397" i="1"/>
  <c r="CI450" i="1"/>
  <c r="CL467" i="1"/>
  <c r="CL502" i="1"/>
  <c r="CL555" i="1"/>
  <c r="CL608" i="1"/>
  <c r="CL661" i="1"/>
  <c r="CL714" i="1"/>
  <c r="CL449" i="1"/>
  <c r="CH185" i="1"/>
  <c r="CH238" i="1"/>
  <c r="CH291" i="1"/>
  <c r="CH344" i="1"/>
  <c r="CH397" i="1"/>
  <c r="CH450" i="1"/>
  <c r="CH186" i="1"/>
  <c r="CH239" i="1"/>
  <c r="CH292" i="1"/>
  <c r="CH345" i="1"/>
  <c r="CH398" i="1"/>
  <c r="CH451" i="1"/>
  <c r="CJ560" i="1"/>
  <c r="CJ613" i="1"/>
  <c r="CJ666" i="1"/>
  <c r="CJ719" i="1"/>
  <c r="CL519" i="1"/>
  <c r="CL572" i="1"/>
  <c r="CL625" i="1"/>
  <c r="CL678" i="1"/>
  <c r="CL731" i="1"/>
  <c r="CL98" i="1"/>
  <c r="CL133" i="1"/>
  <c r="A288" i="1"/>
  <c r="C447" i="1"/>
  <c r="CI521" i="1"/>
  <c r="CI574" i="1"/>
  <c r="CI627" i="1"/>
  <c r="CI680" i="1"/>
  <c r="CI733" i="1"/>
  <c r="CI100" i="1"/>
  <c r="CI135" i="1"/>
  <c r="CJ521" i="1"/>
  <c r="CJ574" i="1"/>
  <c r="CJ627" i="1"/>
  <c r="CJ680" i="1"/>
  <c r="CJ733" i="1"/>
  <c r="CJ100" i="1"/>
  <c r="CG516" i="1"/>
  <c r="CG569" i="1"/>
  <c r="CG622" i="1"/>
  <c r="CG675" i="1"/>
  <c r="CG728" i="1"/>
  <c r="CG95" i="1"/>
  <c r="CG130" i="1"/>
  <c r="CK523" i="1"/>
  <c r="CK576" i="1"/>
  <c r="CK629" i="1"/>
  <c r="CK682" i="1"/>
  <c r="CK735" i="1"/>
  <c r="CH472" i="1"/>
  <c r="P451" i="1"/>
  <c r="P452" i="1"/>
  <c r="P503" i="1"/>
  <c r="P504" i="1"/>
  <c r="B447" i="1"/>
  <c r="CL150" i="1"/>
  <c r="CL203" i="1"/>
  <c r="CL256" i="1"/>
  <c r="CL309" i="1"/>
  <c r="CL362" i="1"/>
  <c r="CL415" i="1"/>
  <c r="CL468" i="1"/>
  <c r="CL503" i="1"/>
  <c r="CK151" i="1"/>
  <c r="CK204" i="1"/>
  <c r="CK257" i="1"/>
  <c r="CK310" i="1"/>
  <c r="CK363" i="1"/>
  <c r="CK416" i="1"/>
  <c r="CK469" i="1"/>
  <c r="CK504" i="1"/>
  <c r="CG515" i="1"/>
  <c r="CG568" i="1"/>
  <c r="CG621" i="1"/>
  <c r="CG674" i="1"/>
  <c r="CG727" i="1"/>
  <c r="CG94" i="1"/>
  <c r="CG129" i="1"/>
  <c r="CG149" i="1"/>
  <c r="CG202" i="1"/>
  <c r="CG255" i="1"/>
  <c r="CG308" i="1"/>
  <c r="CG361" i="1"/>
  <c r="CG414" i="1"/>
  <c r="L131" i="1"/>
  <c r="L132" i="1"/>
  <c r="L133" i="1"/>
  <c r="L183" i="1"/>
  <c r="BF342" i="1"/>
  <c r="CM154" i="1"/>
  <c r="CM207" i="1"/>
  <c r="CM260" i="1"/>
  <c r="CM313" i="1"/>
  <c r="CM366" i="1"/>
  <c r="CM419" i="1"/>
  <c r="CM472" i="1"/>
  <c r="CK150" i="1"/>
  <c r="CK203" i="1"/>
  <c r="CK256" i="1"/>
  <c r="CK309" i="1"/>
  <c r="CK362" i="1"/>
  <c r="CK415" i="1"/>
  <c r="CK468" i="1"/>
  <c r="CK503" i="1"/>
  <c r="CH153" i="1"/>
  <c r="CH206" i="1"/>
  <c r="CH259" i="1"/>
  <c r="CH312" i="1"/>
  <c r="CH365" i="1"/>
  <c r="CH418" i="1"/>
  <c r="CH471" i="1"/>
  <c r="X84" i="10"/>
  <c r="X85" i="10"/>
  <c r="X86" i="10"/>
  <c r="X87" i="10"/>
  <c r="X88" i="10"/>
  <c r="X89" i="10"/>
  <c r="X90" i="10"/>
  <c r="Z83" i="10"/>
  <c r="CI189" i="1"/>
  <c r="CI242" i="1"/>
  <c r="CI295" i="1"/>
  <c r="CI348" i="1"/>
  <c r="CI401" i="1"/>
  <c r="CI454" i="1"/>
  <c r="CI556" i="1"/>
  <c r="CI609" i="1"/>
  <c r="CI662" i="1"/>
  <c r="CI715" i="1"/>
  <c r="CK187" i="1"/>
  <c r="CK240" i="1"/>
  <c r="CK293" i="1"/>
  <c r="CK346" i="1"/>
  <c r="CK399" i="1"/>
  <c r="CK452" i="1"/>
  <c r="CG184" i="1"/>
  <c r="CG237" i="1"/>
  <c r="CG290" i="1"/>
  <c r="CG343" i="1"/>
  <c r="CG396" i="1"/>
  <c r="CG449" i="1"/>
  <c r="CH189" i="1"/>
  <c r="CH242" i="1"/>
  <c r="CH295" i="1"/>
  <c r="CH348" i="1"/>
  <c r="CH401" i="1"/>
  <c r="CH454" i="1"/>
  <c r="CK558" i="1"/>
  <c r="CK611" i="1"/>
  <c r="CK664" i="1"/>
  <c r="CK717" i="1"/>
  <c r="CJ556" i="1"/>
  <c r="CJ609" i="1"/>
  <c r="CJ662" i="1"/>
  <c r="CJ715" i="1"/>
  <c r="CM189" i="1"/>
  <c r="CM242" i="1"/>
  <c r="CM295" i="1"/>
  <c r="CM348" i="1"/>
  <c r="CM401" i="1"/>
  <c r="CM454" i="1"/>
  <c r="CL554" i="1"/>
  <c r="CL607" i="1"/>
  <c r="CL660" i="1"/>
  <c r="CL713" i="1"/>
  <c r="CK186" i="1"/>
  <c r="CK239" i="1"/>
  <c r="CK292" i="1"/>
  <c r="CK345" i="1"/>
  <c r="CK398" i="1"/>
  <c r="CK451" i="1"/>
  <c r="CH188" i="1"/>
  <c r="CH241" i="1"/>
  <c r="CH294" i="1"/>
  <c r="CH347" i="1"/>
  <c r="CH400" i="1"/>
  <c r="CH453" i="1"/>
  <c r="CM525" i="1"/>
  <c r="CM578" i="1"/>
  <c r="CM631" i="1"/>
  <c r="CM684" i="1"/>
  <c r="CM737" i="1"/>
  <c r="CM507" i="1"/>
  <c r="CH525" i="1"/>
  <c r="CH578" i="1"/>
  <c r="CH631" i="1"/>
  <c r="CH684" i="1"/>
  <c r="CH737" i="1"/>
  <c r="CH507" i="1"/>
  <c r="CJ153" i="1"/>
  <c r="CJ206" i="1"/>
  <c r="CJ259" i="1"/>
  <c r="CJ312" i="1"/>
  <c r="CJ365" i="1"/>
  <c r="CJ418" i="1"/>
  <c r="CJ471" i="1"/>
  <c r="CJ135" i="1"/>
  <c r="CL187" i="1"/>
  <c r="CL240" i="1"/>
  <c r="CL293" i="1"/>
  <c r="CL346" i="1"/>
  <c r="CL399" i="1"/>
  <c r="CL452" i="1"/>
  <c r="CM188" i="1"/>
  <c r="CM241" i="1"/>
  <c r="CM294" i="1"/>
  <c r="CM347" i="1"/>
  <c r="CM400" i="1"/>
  <c r="CM453" i="1"/>
  <c r="CH187" i="1"/>
  <c r="CH240" i="1"/>
  <c r="CH293" i="1"/>
  <c r="CH346" i="1"/>
  <c r="CH399" i="1"/>
  <c r="CH452" i="1"/>
  <c r="CL185" i="1"/>
  <c r="CL238" i="1"/>
  <c r="CL291" i="1"/>
  <c r="CL344" i="1"/>
  <c r="CL397" i="1"/>
  <c r="CL450" i="1"/>
  <c r="CI525" i="1"/>
  <c r="CI578" i="1"/>
  <c r="CI631" i="1"/>
  <c r="CI684" i="1"/>
  <c r="CI737" i="1"/>
  <c r="CI507" i="1"/>
  <c r="CM187" i="1"/>
  <c r="CM240" i="1"/>
  <c r="CM293" i="1"/>
  <c r="CM346" i="1"/>
  <c r="CM399" i="1"/>
  <c r="CH524" i="1"/>
  <c r="CH577" i="1"/>
  <c r="CH630" i="1"/>
  <c r="CH683" i="1"/>
  <c r="CH736" i="1"/>
  <c r="CH506" i="1"/>
  <c r="CM524" i="1"/>
  <c r="CM577" i="1"/>
  <c r="CM630" i="1"/>
  <c r="CM683" i="1"/>
  <c r="CM736" i="1"/>
  <c r="CM506" i="1"/>
  <c r="CH523" i="1"/>
  <c r="CH576" i="1"/>
  <c r="CH629" i="1"/>
  <c r="CH682" i="1"/>
  <c r="CH735" i="1"/>
  <c r="CH505" i="1"/>
  <c r="CK185" i="1"/>
  <c r="CK238" i="1"/>
  <c r="CK291" i="1"/>
  <c r="CK344" i="1"/>
  <c r="CK397" i="1"/>
  <c r="CK450" i="1"/>
  <c r="CL183" i="1"/>
  <c r="CL236" i="1"/>
  <c r="CL289" i="1"/>
  <c r="CL342" i="1"/>
  <c r="CL395" i="1"/>
  <c r="CL448" i="1"/>
  <c r="CM470" i="1"/>
  <c r="CM452" i="1"/>
  <c r="A341" i="1"/>
  <c r="BF395" i="1"/>
  <c r="CK522" i="1"/>
  <c r="CK575" i="1"/>
  <c r="CK628" i="1"/>
  <c r="CK681" i="1"/>
  <c r="CK734" i="1"/>
  <c r="CK101" i="1"/>
  <c r="P505" i="1"/>
  <c r="P557" i="1"/>
  <c r="CG467" i="1"/>
  <c r="CG502" i="1"/>
  <c r="CL521" i="1"/>
  <c r="CL574" i="1"/>
  <c r="CL627" i="1"/>
  <c r="CL680" i="1"/>
  <c r="CL733" i="1"/>
  <c r="CL100" i="1"/>
  <c r="CG148" i="1"/>
  <c r="CG201" i="1"/>
  <c r="CG254" i="1"/>
  <c r="CG307" i="1"/>
  <c r="CG360" i="1"/>
  <c r="CG413" i="1"/>
  <c r="CG466" i="1"/>
  <c r="CG501" i="1"/>
  <c r="CL151" i="1"/>
  <c r="CL204" i="1"/>
  <c r="CL257" i="1"/>
  <c r="CL310" i="1"/>
  <c r="CL363" i="1"/>
  <c r="CL416" i="1"/>
  <c r="CL469" i="1"/>
  <c r="CL504" i="1"/>
  <c r="L184" i="1"/>
  <c r="L185" i="1"/>
  <c r="L186" i="1"/>
  <c r="L236" i="1"/>
  <c r="C500" i="1"/>
  <c r="CK521" i="1"/>
  <c r="CK574" i="1"/>
  <c r="CK627" i="1"/>
  <c r="CK680" i="1"/>
  <c r="CK733" i="1"/>
  <c r="CK100" i="1"/>
  <c r="CG147" i="1"/>
  <c r="CG200" i="1"/>
  <c r="CG253" i="1"/>
  <c r="CG306" i="1"/>
  <c r="CG359" i="1"/>
  <c r="CG412" i="1"/>
  <c r="CG465" i="1"/>
  <c r="CG500" i="1"/>
  <c r="B500" i="1"/>
  <c r="CI153" i="1"/>
  <c r="CI206" i="1"/>
  <c r="CI259" i="1"/>
  <c r="CI312" i="1"/>
  <c r="CI365" i="1"/>
  <c r="CI418" i="1"/>
  <c r="CI471" i="1"/>
  <c r="CL523" i="1"/>
  <c r="CL576" i="1"/>
  <c r="CL629" i="1"/>
  <c r="CL682" i="1"/>
  <c r="CL735" i="1"/>
  <c r="X91" i="10"/>
  <c r="X92" i="10"/>
  <c r="X93" i="10"/>
  <c r="X94" i="10"/>
  <c r="X95" i="10"/>
  <c r="X96" i="10"/>
  <c r="X97" i="10"/>
  <c r="Z90" i="10"/>
  <c r="CM560" i="1"/>
  <c r="CM613" i="1"/>
  <c r="CM666" i="1"/>
  <c r="CM719" i="1"/>
  <c r="CM559" i="1"/>
  <c r="CM612" i="1"/>
  <c r="CM665" i="1"/>
  <c r="CM718" i="1"/>
  <c r="CI560" i="1"/>
  <c r="CI613" i="1"/>
  <c r="CI666" i="1"/>
  <c r="CI719" i="1"/>
  <c r="CH560" i="1"/>
  <c r="CH613" i="1"/>
  <c r="CH666" i="1"/>
  <c r="CH719" i="1"/>
  <c r="CJ188" i="1"/>
  <c r="CJ241" i="1"/>
  <c r="CJ294" i="1"/>
  <c r="CJ347" i="1"/>
  <c r="CJ400" i="1"/>
  <c r="CJ453" i="1"/>
  <c r="CL556" i="1"/>
  <c r="CL609" i="1"/>
  <c r="CL662" i="1"/>
  <c r="CL715" i="1"/>
  <c r="CG182" i="1"/>
  <c r="CG235" i="1"/>
  <c r="CG288" i="1"/>
  <c r="CG341" i="1"/>
  <c r="CG394" i="1"/>
  <c r="CG447" i="1"/>
  <c r="CJ524" i="1"/>
  <c r="CJ577" i="1"/>
  <c r="CJ630" i="1"/>
  <c r="CJ683" i="1"/>
  <c r="CJ736" i="1"/>
  <c r="CJ506" i="1"/>
  <c r="CL153" i="1"/>
  <c r="CL206" i="1"/>
  <c r="CL259" i="1"/>
  <c r="CL312" i="1"/>
  <c r="CL365" i="1"/>
  <c r="CL418" i="1"/>
  <c r="CL471" i="1"/>
  <c r="CL135" i="1"/>
  <c r="CI188" i="1"/>
  <c r="CI241" i="1"/>
  <c r="CI294" i="1"/>
  <c r="CI347" i="1"/>
  <c r="CI400" i="1"/>
  <c r="CI453" i="1"/>
  <c r="CL186" i="1"/>
  <c r="CL239" i="1"/>
  <c r="CL292" i="1"/>
  <c r="CL345" i="1"/>
  <c r="CL398" i="1"/>
  <c r="CL451" i="1"/>
  <c r="CI524" i="1"/>
  <c r="CI577" i="1"/>
  <c r="CI630" i="1"/>
  <c r="CI683" i="1"/>
  <c r="CI736" i="1"/>
  <c r="CI506" i="1"/>
  <c r="CM523" i="1"/>
  <c r="CM576" i="1"/>
  <c r="CM629" i="1"/>
  <c r="CM682" i="1"/>
  <c r="CM735" i="1"/>
  <c r="CM505" i="1"/>
  <c r="CK557" i="1"/>
  <c r="CK610" i="1"/>
  <c r="CK663" i="1"/>
  <c r="CK716" i="1"/>
  <c r="CK556" i="1"/>
  <c r="CK609" i="1"/>
  <c r="CK662" i="1"/>
  <c r="CK715" i="1"/>
  <c r="CK153" i="1"/>
  <c r="CK206" i="1"/>
  <c r="CK259" i="1"/>
  <c r="CK312" i="1"/>
  <c r="CK365" i="1"/>
  <c r="CK418" i="1"/>
  <c r="CK471" i="1"/>
  <c r="CK135" i="1"/>
  <c r="CK154" i="1"/>
  <c r="CK207" i="1"/>
  <c r="CK260" i="1"/>
  <c r="CK313" i="1"/>
  <c r="CK366" i="1"/>
  <c r="CK419" i="1"/>
  <c r="CK136" i="1"/>
  <c r="CH558" i="1"/>
  <c r="CH611" i="1"/>
  <c r="CH664" i="1"/>
  <c r="CH717" i="1"/>
  <c r="CL558" i="1"/>
  <c r="CL611" i="1"/>
  <c r="CL664" i="1"/>
  <c r="CL717" i="1"/>
  <c r="CH559" i="1"/>
  <c r="CH612" i="1"/>
  <c r="CH665" i="1"/>
  <c r="CH718" i="1"/>
  <c r="CG183" i="1"/>
  <c r="CG236" i="1"/>
  <c r="CG289" i="1"/>
  <c r="CG342" i="1"/>
  <c r="CG395" i="1"/>
  <c r="CG448" i="1"/>
  <c r="CG518" i="1"/>
  <c r="CG97" i="1"/>
  <c r="CG519" i="1"/>
  <c r="CG98" i="1"/>
  <c r="CG133" i="1"/>
  <c r="CG520" i="1"/>
  <c r="CG99" i="1"/>
  <c r="A394" i="1"/>
  <c r="C553" i="1"/>
  <c r="CL522" i="1"/>
  <c r="CL575" i="1"/>
  <c r="CL628" i="1"/>
  <c r="CL681" i="1"/>
  <c r="CL734" i="1"/>
  <c r="CL101" i="1"/>
  <c r="B553" i="1"/>
  <c r="L237" i="1"/>
  <c r="L238" i="1"/>
  <c r="L239" i="1"/>
  <c r="L289" i="1"/>
  <c r="P558" i="1"/>
  <c r="P610" i="1"/>
  <c r="X98" i="10"/>
  <c r="X99" i="10"/>
  <c r="X100" i="10"/>
  <c r="X101" i="10"/>
  <c r="X102" i="10"/>
  <c r="X103" i="10"/>
  <c r="X104" i="10"/>
  <c r="Z97" i="10"/>
  <c r="CK188" i="1"/>
  <c r="CK241" i="1"/>
  <c r="CK294" i="1"/>
  <c r="CK347" i="1"/>
  <c r="CK400" i="1"/>
  <c r="CK453" i="1"/>
  <c r="CM558" i="1"/>
  <c r="CM611" i="1"/>
  <c r="CM664" i="1"/>
  <c r="CM717" i="1"/>
  <c r="CJ559" i="1"/>
  <c r="CJ612" i="1"/>
  <c r="CJ665" i="1"/>
  <c r="CJ718" i="1"/>
  <c r="CG152" i="1"/>
  <c r="CG205" i="1"/>
  <c r="CG258" i="1"/>
  <c r="CG311" i="1"/>
  <c r="CG364" i="1"/>
  <c r="CG417" i="1"/>
  <c r="CG470" i="1"/>
  <c r="CG134" i="1"/>
  <c r="CG150" i="1"/>
  <c r="CG203" i="1"/>
  <c r="CG256" i="1"/>
  <c r="CG309" i="1"/>
  <c r="CG362" i="1"/>
  <c r="CG415" i="1"/>
  <c r="CG468" i="1"/>
  <c r="CG503" i="1"/>
  <c r="CG132" i="1"/>
  <c r="CG573" i="1"/>
  <c r="CG626" i="1"/>
  <c r="CG679" i="1"/>
  <c r="CG732" i="1"/>
  <c r="CG555" i="1"/>
  <c r="CG571" i="1"/>
  <c r="CG624" i="1"/>
  <c r="CG677" i="1"/>
  <c r="CG730" i="1"/>
  <c r="CG553" i="1"/>
  <c r="CK524" i="1"/>
  <c r="CK577" i="1"/>
  <c r="CK630" i="1"/>
  <c r="CK683" i="1"/>
  <c r="CK736" i="1"/>
  <c r="CK506" i="1"/>
  <c r="CG572" i="1"/>
  <c r="CG625" i="1"/>
  <c r="CG678" i="1"/>
  <c r="CG731" i="1"/>
  <c r="CG554" i="1"/>
  <c r="CK472" i="1"/>
  <c r="CK454" i="1"/>
  <c r="CL524" i="1"/>
  <c r="CL577" i="1"/>
  <c r="CL630" i="1"/>
  <c r="CL683" i="1"/>
  <c r="CL736" i="1"/>
  <c r="CL506" i="1"/>
  <c r="CL154" i="1"/>
  <c r="CL207" i="1"/>
  <c r="CL260" i="1"/>
  <c r="CL313" i="1"/>
  <c r="CL366" i="1"/>
  <c r="CL419" i="1"/>
  <c r="CL472" i="1"/>
  <c r="CL136" i="1"/>
  <c r="CK189" i="1"/>
  <c r="CK242" i="1"/>
  <c r="CK295" i="1"/>
  <c r="CK348" i="1"/>
  <c r="CK401" i="1"/>
  <c r="CI559" i="1"/>
  <c r="CI612" i="1"/>
  <c r="CI665" i="1"/>
  <c r="CI718" i="1"/>
  <c r="CL188" i="1"/>
  <c r="CL241" i="1"/>
  <c r="CL294" i="1"/>
  <c r="CL347" i="1"/>
  <c r="CL400" i="1"/>
  <c r="CL453" i="1"/>
  <c r="CL557" i="1"/>
  <c r="CL610" i="1"/>
  <c r="CL663" i="1"/>
  <c r="CL716" i="1"/>
  <c r="B606" i="1"/>
  <c r="C606" i="1"/>
  <c r="CG521" i="1"/>
  <c r="CG100" i="1"/>
  <c r="P611" i="1"/>
  <c r="P663" i="1"/>
  <c r="BF501" i="1"/>
  <c r="L290" i="1"/>
  <c r="L291" i="1"/>
  <c r="L342" i="1"/>
  <c r="A447" i="1"/>
  <c r="CG151" i="1"/>
  <c r="CG204" i="1"/>
  <c r="CG257" i="1"/>
  <c r="CG310" i="1"/>
  <c r="CG363" i="1"/>
  <c r="CG416" i="1"/>
  <c r="CG469" i="1"/>
  <c r="CG504" i="1"/>
  <c r="X105" i="10"/>
  <c r="X106" i="10"/>
  <c r="X107" i="10"/>
  <c r="X108" i="10"/>
  <c r="X109" i="10"/>
  <c r="X110" i="10"/>
  <c r="X111" i="10"/>
  <c r="Z104" i="10"/>
  <c r="CL559" i="1"/>
  <c r="CL612" i="1"/>
  <c r="CL665" i="1"/>
  <c r="CL718" i="1"/>
  <c r="CG607" i="1"/>
  <c r="CG660" i="1"/>
  <c r="CG713" i="1"/>
  <c r="CG606" i="1"/>
  <c r="CG659" i="1"/>
  <c r="CG712" i="1"/>
  <c r="CG185" i="1"/>
  <c r="CG238" i="1"/>
  <c r="CG291" i="1"/>
  <c r="CG344" i="1"/>
  <c r="CG397" i="1"/>
  <c r="CG450" i="1"/>
  <c r="CG186" i="1"/>
  <c r="CG239" i="1"/>
  <c r="CG292" i="1"/>
  <c r="CG345" i="1"/>
  <c r="CG398" i="1"/>
  <c r="CG451" i="1"/>
  <c r="CL189" i="1"/>
  <c r="CL242" i="1"/>
  <c r="CL295" i="1"/>
  <c r="CL348" i="1"/>
  <c r="CL401" i="1"/>
  <c r="CL454" i="1"/>
  <c r="CK559" i="1"/>
  <c r="CK612" i="1"/>
  <c r="CK665" i="1"/>
  <c r="CK718" i="1"/>
  <c r="CG608" i="1"/>
  <c r="CG661" i="1"/>
  <c r="CG714" i="1"/>
  <c r="CG187" i="1"/>
  <c r="CG240" i="1"/>
  <c r="CG293" i="1"/>
  <c r="CG346" i="1"/>
  <c r="CG399" i="1"/>
  <c r="CG452" i="1"/>
  <c r="CG153" i="1"/>
  <c r="CG206" i="1"/>
  <c r="CG259" i="1"/>
  <c r="CG312" i="1"/>
  <c r="CG365" i="1"/>
  <c r="CG418" i="1"/>
  <c r="CG471" i="1"/>
  <c r="CG135" i="1"/>
  <c r="CG574" i="1"/>
  <c r="CG627" i="1"/>
  <c r="CG680" i="1"/>
  <c r="CG733" i="1"/>
  <c r="CG556" i="1"/>
  <c r="CL525" i="1"/>
  <c r="CL578" i="1"/>
  <c r="CL631" i="1"/>
  <c r="CL684" i="1"/>
  <c r="CL737" i="1"/>
  <c r="CL507" i="1"/>
  <c r="CK525" i="1"/>
  <c r="CK578" i="1"/>
  <c r="CK631" i="1"/>
  <c r="CK684" i="1"/>
  <c r="CK737" i="1"/>
  <c r="CK507" i="1"/>
  <c r="CG523" i="1"/>
  <c r="CG505" i="1"/>
  <c r="L292" i="1"/>
  <c r="L344" i="1"/>
  <c r="BF554" i="1"/>
  <c r="B659" i="1"/>
  <c r="A500" i="1"/>
  <c r="CG522" i="1"/>
  <c r="CG101" i="1"/>
  <c r="P664" i="1"/>
  <c r="P716" i="1"/>
  <c r="C659" i="1"/>
  <c r="X112" i="10"/>
  <c r="X113" i="10"/>
  <c r="X114" i="10"/>
  <c r="X115" i="10"/>
  <c r="X116" i="10"/>
  <c r="X117" i="10"/>
  <c r="X118" i="10"/>
  <c r="Z111" i="10"/>
  <c r="CL560" i="1"/>
  <c r="CL613" i="1"/>
  <c r="CL666" i="1"/>
  <c r="CL719" i="1"/>
  <c r="CG188" i="1"/>
  <c r="CG241" i="1"/>
  <c r="CG294" i="1"/>
  <c r="CG347" i="1"/>
  <c r="CG400" i="1"/>
  <c r="CG453" i="1"/>
  <c r="CK560" i="1"/>
  <c r="CK613" i="1"/>
  <c r="CK666" i="1"/>
  <c r="CK719" i="1"/>
  <c r="CG609" i="1"/>
  <c r="CG662" i="1"/>
  <c r="CG715" i="1"/>
  <c r="CG575" i="1"/>
  <c r="CG628" i="1"/>
  <c r="CG681" i="1"/>
  <c r="CG734" i="1"/>
  <c r="CG557" i="1"/>
  <c r="CG154" i="1"/>
  <c r="CG136" i="1"/>
  <c r="CG576" i="1"/>
  <c r="CG629" i="1"/>
  <c r="CG682" i="1"/>
  <c r="CG735" i="1"/>
  <c r="CG558" i="1"/>
  <c r="CG524" i="1"/>
  <c r="CG577" i="1"/>
  <c r="CG630" i="1"/>
  <c r="CG683" i="1"/>
  <c r="CG736" i="1"/>
  <c r="CG506" i="1"/>
  <c r="C712" i="1"/>
  <c r="P717" i="1"/>
  <c r="P28" i="1"/>
  <c r="L345" i="1"/>
  <c r="L346" i="1"/>
  <c r="L397" i="1"/>
  <c r="BF607" i="1"/>
  <c r="B712" i="1"/>
  <c r="A553" i="1"/>
  <c r="X119" i="10"/>
  <c r="X120" i="10"/>
  <c r="X121" i="10"/>
  <c r="X122" i="10"/>
  <c r="X123" i="10"/>
  <c r="X124" i="10"/>
  <c r="X125" i="10"/>
  <c r="Z118" i="10"/>
  <c r="CG611" i="1"/>
  <c r="CG664" i="1"/>
  <c r="CG717" i="1"/>
  <c r="CG610" i="1"/>
  <c r="CG663" i="1"/>
  <c r="CG716" i="1"/>
  <c r="CG559" i="1"/>
  <c r="CG612" i="1"/>
  <c r="CG665" i="1"/>
  <c r="CG718" i="1"/>
  <c r="CG207" i="1"/>
  <c r="CG260" i="1"/>
  <c r="CG313" i="1"/>
  <c r="CG366" i="1"/>
  <c r="CG419" i="1"/>
  <c r="CG472" i="1"/>
  <c r="CG189" i="1"/>
  <c r="P29" i="1"/>
  <c r="P81" i="1"/>
  <c r="B24" i="1"/>
  <c r="A606" i="1"/>
  <c r="L398" i="1"/>
  <c r="L399" i="1"/>
  <c r="L450" i="1"/>
  <c r="C24" i="1"/>
  <c r="X126" i="10"/>
  <c r="X127" i="10"/>
  <c r="X128" i="10"/>
  <c r="X129" i="10"/>
  <c r="X130" i="10"/>
  <c r="X131" i="10"/>
  <c r="X132" i="10"/>
  <c r="Z125" i="10"/>
  <c r="CG242" i="1"/>
  <c r="CG295" i="1"/>
  <c r="CG348" i="1"/>
  <c r="CG401" i="1"/>
  <c r="CG454" i="1"/>
  <c r="CG525" i="1"/>
  <c r="CG578" i="1"/>
  <c r="CG631" i="1"/>
  <c r="CG684" i="1"/>
  <c r="CG737" i="1"/>
  <c r="CG507" i="1"/>
  <c r="B77" i="1"/>
  <c r="L451" i="1"/>
  <c r="L452" i="1"/>
  <c r="L503" i="1"/>
  <c r="C77" i="1"/>
  <c r="A659" i="1"/>
  <c r="P82" i="1"/>
  <c r="P134" i="1"/>
  <c r="X133" i="10"/>
  <c r="X134" i="10"/>
  <c r="X135" i="10"/>
  <c r="X136" i="10"/>
  <c r="X137" i="10"/>
  <c r="X138" i="10"/>
  <c r="X139" i="10"/>
  <c r="Z132" i="10"/>
  <c r="CG560" i="1"/>
  <c r="CG613" i="1"/>
  <c r="CG666" i="1"/>
  <c r="CG719" i="1"/>
  <c r="P135" i="1"/>
  <c r="P136" i="1"/>
  <c r="P137" i="1"/>
  <c r="P187" i="1"/>
  <c r="B130" i="1"/>
  <c r="C130" i="1"/>
  <c r="A712" i="1"/>
  <c r="L504" i="1"/>
  <c r="X140" i="10"/>
  <c r="X141" i="10"/>
  <c r="X142" i="10"/>
  <c r="X143" i="10"/>
  <c r="X144" i="10"/>
  <c r="X145" i="10"/>
  <c r="X146" i="10"/>
  <c r="Z139" i="10"/>
  <c r="C183" i="1"/>
  <c r="P188" i="1"/>
  <c r="P189" i="1"/>
  <c r="P240" i="1"/>
  <c r="P241" i="1"/>
  <c r="B183" i="1"/>
  <c r="L505" i="1"/>
  <c r="L557" i="1"/>
  <c r="A24" i="1"/>
  <c r="X147" i="10"/>
  <c r="X148" i="10"/>
  <c r="X149" i="10"/>
  <c r="X150" i="10"/>
  <c r="X151" i="10"/>
  <c r="X152" i="10"/>
  <c r="X153" i="10"/>
  <c r="Z146" i="10"/>
  <c r="L558" i="1"/>
  <c r="L610" i="1"/>
  <c r="P242" i="1"/>
  <c r="P243" i="1"/>
  <c r="P244" i="1"/>
  <c r="P245" i="1"/>
  <c r="P294" i="1"/>
  <c r="A77" i="1"/>
  <c r="B236" i="1"/>
  <c r="C236" i="1"/>
  <c r="X154" i="10"/>
  <c r="X155" i="10"/>
  <c r="X156" i="10"/>
  <c r="X157" i="10"/>
  <c r="X158" i="10"/>
  <c r="X159" i="10"/>
  <c r="X160" i="10"/>
  <c r="Z153" i="10"/>
  <c r="L611" i="1"/>
  <c r="L663" i="1"/>
  <c r="P295" i="1"/>
  <c r="P296" i="1"/>
  <c r="P347" i="1"/>
  <c r="P400" i="1"/>
  <c r="B289" i="1"/>
  <c r="BF237" i="1"/>
  <c r="C289" i="1"/>
  <c r="A130" i="1"/>
  <c r="X161" i="10"/>
  <c r="X162" i="10"/>
  <c r="X163" i="10"/>
  <c r="X164" i="10"/>
  <c r="X165" i="10"/>
  <c r="X166" i="10"/>
  <c r="X167" i="10"/>
  <c r="Z160" i="10"/>
  <c r="P297" i="1"/>
  <c r="P349" i="1"/>
  <c r="B342" i="1"/>
  <c r="BF290" i="1"/>
  <c r="C342" i="1"/>
  <c r="L664" i="1"/>
  <c r="L716" i="1"/>
  <c r="A183" i="1"/>
  <c r="P401" i="1"/>
  <c r="P402" i="1"/>
  <c r="P453" i="1"/>
  <c r="X168" i="10"/>
  <c r="X169" i="10"/>
  <c r="X170" i="10"/>
  <c r="X171" i="10"/>
  <c r="X172" i="10"/>
  <c r="X173" i="10"/>
  <c r="X174" i="10"/>
  <c r="Z167" i="10"/>
  <c r="B395" i="1"/>
  <c r="P454" i="1"/>
  <c r="P506" i="1"/>
  <c r="L717" i="1"/>
  <c r="L28" i="1"/>
  <c r="P350" i="1"/>
  <c r="P351" i="1"/>
  <c r="BF343" i="1"/>
  <c r="A236" i="1"/>
  <c r="C395" i="1"/>
  <c r="X175" i="10"/>
  <c r="X176" i="10"/>
  <c r="X177" i="10"/>
  <c r="X178" i="10"/>
  <c r="X179" i="10"/>
  <c r="X180" i="10"/>
  <c r="X181" i="10"/>
  <c r="Z174" i="10"/>
  <c r="P507" i="1"/>
  <c r="P559" i="1"/>
  <c r="P612" i="1"/>
  <c r="BF396" i="1"/>
  <c r="L29" i="1"/>
  <c r="L81" i="1"/>
  <c r="B448" i="1"/>
  <c r="C448" i="1"/>
  <c r="P403" i="1"/>
  <c r="A289" i="1"/>
  <c r="X182" i="10"/>
  <c r="X183" i="10"/>
  <c r="X184" i="10"/>
  <c r="X185" i="10"/>
  <c r="X186" i="10"/>
  <c r="X187" i="10"/>
  <c r="X188" i="10"/>
  <c r="Z181" i="10"/>
  <c r="P404" i="1"/>
  <c r="P456" i="1"/>
  <c r="P457" i="1"/>
  <c r="B501" i="1"/>
  <c r="C501" i="1"/>
  <c r="A342" i="1"/>
  <c r="L82" i="1"/>
  <c r="L134" i="1"/>
  <c r="P613" i="1"/>
  <c r="P614" i="1"/>
  <c r="P615" i="1"/>
  <c r="P616" i="1"/>
  <c r="P665" i="1"/>
  <c r="X189" i="10"/>
  <c r="X190" i="10"/>
  <c r="X191" i="10"/>
  <c r="X192" i="10"/>
  <c r="X193" i="10"/>
  <c r="X194" i="10"/>
  <c r="X195" i="10"/>
  <c r="Z188" i="10"/>
  <c r="P666" i="1"/>
  <c r="P667" i="1"/>
  <c r="P718" i="1"/>
  <c r="L135" i="1"/>
  <c r="L187" i="1"/>
  <c r="C554" i="1"/>
  <c r="A395" i="1"/>
  <c r="B554" i="1"/>
  <c r="BF502" i="1"/>
  <c r="X196" i="10"/>
  <c r="X197" i="10"/>
  <c r="X198" i="10"/>
  <c r="X199" i="10"/>
  <c r="X200" i="10"/>
  <c r="X201" i="10"/>
  <c r="X202" i="10"/>
  <c r="Z195" i="10"/>
  <c r="B607" i="1"/>
  <c r="C607" i="1"/>
  <c r="P719" i="1"/>
  <c r="P720" i="1"/>
  <c r="P30" i="1"/>
  <c r="P31" i="1"/>
  <c r="P32" i="1"/>
  <c r="P85" i="1"/>
  <c r="P86" i="1"/>
  <c r="P87" i="1"/>
  <c r="BF555" i="1"/>
  <c r="A448" i="1"/>
  <c r="L188" i="1"/>
  <c r="L240" i="1"/>
  <c r="X203" i="10"/>
  <c r="X204" i="10"/>
  <c r="X205" i="10"/>
  <c r="X206" i="10"/>
  <c r="X207" i="10"/>
  <c r="X208" i="10"/>
  <c r="X209" i="10"/>
  <c r="Z202" i="10"/>
  <c r="A501" i="1"/>
  <c r="P140" i="1"/>
  <c r="B660" i="1"/>
  <c r="L241" i="1"/>
  <c r="BF608" i="1"/>
  <c r="C660" i="1"/>
  <c r="X210" i="10"/>
  <c r="X211" i="10"/>
  <c r="X212" i="10"/>
  <c r="X213" i="10"/>
  <c r="X214" i="10"/>
  <c r="X215" i="10"/>
  <c r="X216" i="10"/>
  <c r="Z209" i="10"/>
  <c r="L294" i="1"/>
  <c r="B713" i="1"/>
  <c r="A554" i="1"/>
  <c r="C713" i="1"/>
  <c r="P193" i="1"/>
  <c r="X217" i="10"/>
  <c r="X218" i="10"/>
  <c r="X219" i="10"/>
  <c r="X220" i="10"/>
  <c r="X221" i="10"/>
  <c r="X222" i="10"/>
  <c r="X223" i="10"/>
  <c r="Z216" i="10"/>
  <c r="C25" i="1"/>
  <c r="B25" i="1"/>
  <c r="L347" i="1"/>
  <c r="L400" i="1"/>
  <c r="P246" i="1"/>
  <c r="A607" i="1"/>
  <c r="X224" i="10"/>
  <c r="X225" i="10"/>
  <c r="X226" i="10"/>
  <c r="X227" i="10"/>
  <c r="X228" i="10"/>
  <c r="X229" i="10"/>
  <c r="X230" i="10"/>
  <c r="Z223" i="10"/>
  <c r="P299" i="1"/>
  <c r="B78" i="1"/>
  <c r="C78" i="1"/>
  <c r="A660" i="1"/>
  <c r="L401" i="1"/>
  <c r="L453" i="1"/>
  <c r="X231" i="10"/>
  <c r="X232" i="10"/>
  <c r="X233" i="10"/>
  <c r="X234" i="10"/>
  <c r="X235" i="10"/>
  <c r="X236" i="10"/>
  <c r="X237" i="10"/>
  <c r="Z230" i="10"/>
  <c r="B131" i="1"/>
  <c r="A713" i="1"/>
  <c r="C131" i="1"/>
  <c r="P352" i="1"/>
  <c r="L454" i="1"/>
  <c r="L506" i="1"/>
  <c r="X238" i="10"/>
  <c r="X239" i="10"/>
  <c r="X240" i="10"/>
  <c r="X241" i="10"/>
  <c r="X242" i="10"/>
  <c r="X243" i="10"/>
  <c r="X244" i="10"/>
  <c r="Z237" i="10"/>
  <c r="L507" i="1"/>
  <c r="L559" i="1"/>
  <c r="L612" i="1"/>
  <c r="P405" i="1"/>
  <c r="C184" i="1"/>
  <c r="B184" i="1"/>
  <c r="A25" i="1"/>
  <c r="X245" i="10"/>
  <c r="X246" i="10"/>
  <c r="X247" i="10"/>
  <c r="X248" i="10"/>
  <c r="X249" i="10"/>
  <c r="X250" i="10"/>
  <c r="X251" i="10"/>
  <c r="Z244" i="10"/>
  <c r="B237" i="1"/>
  <c r="L613" i="1"/>
  <c r="L614" i="1"/>
  <c r="L615" i="1"/>
  <c r="L616" i="1"/>
  <c r="L665" i="1"/>
  <c r="A78" i="1"/>
  <c r="C237" i="1"/>
  <c r="P458" i="1"/>
  <c r="X252" i="10"/>
  <c r="X253" i="10"/>
  <c r="X254" i="10"/>
  <c r="X255" i="10"/>
  <c r="X256" i="10"/>
  <c r="X257" i="10"/>
  <c r="X258" i="10"/>
  <c r="Z251" i="10"/>
  <c r="A131" i="1"/>
  <c r="L666" i="1"/>
  <c r="L667" i="1"/>
  <c r="L668" i="1"/>
  <c r="L718" i="1"/>
  <c r="BF238" i="1"/>
  <c r="B290" i="1"/>
  <c r="P511" i="1"/>
  <c r="C290" i="1"/>
  <c r="X259" i="10"/>
  <c r="X260" i="10"/>
  <c r="X261" i="10"/>
  <c r="X262" i="10"/>
  <c r="X263" i="10"/>
  <c r="X264" i="10"/>
  <c r="X265" i="10"/>
  <c r="Z258" i="10"/>
  <c r="L719" i="1"/>
  <c r="L720" i="1"/>
  <c r="L30" i="1"/>
  <c r="P564" i="1"/>
  <c r="C343" i="1"/>
  <c r="BF291" i="1"/>
  <c r="BF344" i="1"/>
  <c r="A184" i="1"/>
  <c r="B343" i="1"/>
  <c r="X266" i="10"/>
  <c r="X267" i="10"/>
  <c r="X268" i="10"/>
  <c r="X269" i="10"/>
  <c r="X270" i="10"/>
  <c r="X271" i="10"/>
  <c r="X272" i="10"/>
  <c r="Z265" i="10"/>
  <c r="C396" i="1"/>
  <c r="L31" i="1"/>
  <c r="L32" i="1"/>
  <c r="L83" i="1"/>
  <c r="L136" i="1"/>
  <c r="BF397" i="1"/>
  <c r="P617" i="1"/>
  <c r="A237" i="1"/>
  <c r="B396" i="1"/>
  <c r="X273" i="10"/>
  <c r="X274" i="10"/>
  <c r="X275" i="10"/>
  <c r="Z272" i="10"/>
  <c r="B449" i="1"/>
  <c r="P670" i="1"/>
  <c r="L33" i="1"/>
  <c r="L85" i="1"/>
  <c r="L86" i="1"/>
  <c r="L87" i="1"/>
  <c r="A290" i="1"/>
  <c r="C449" i="1"/>
  <c r="L137" i="1"/>
  <c r="L138" i="1"/>
  <c r="L189" i="1"/>
  <c r="P723" i="1"/>
  <c r="BF503" i="1"/>
  <c r="L140" i="1"/>
  <c r="B502" i="1"/>
  <c r="A343" i="1"/>
  <c r="L190" i="1"/>
  <c r="L191" i="1"/>
  <c r="L242" i="1"/>
  <c r="C502" i="1"/>
  <c r="L243" i="1"/>
  <c r="L244" i="1"/>
  <c r="L245" i="1"/>
  <c r="L295" i="1"/>
  <c r="L296" i="1"/>
  <c r="B555" i="1"/>
  <c r="BF556" i="1"/>
  <c r="C555" i="1"/>
  <c r="A396" i="1"/>
  <c r="L193" i="1"/>
  <c r="P35" i="1"/>
  <c r="C608" i="1"/>
  <c r="P88" i="1"/>
  <c r="BF609" i="1"/>
  <c r="L297" i="1"/>
  <c r="L349" i="1"/>
  <c r="B608" i="1"/>
  <c r="A449" i="1"/>
  <c r="L246" i="1"/>
  <c r="L299" i="1"/>
  <c r="A502" i="1"/>
  <c r="C661" i="1"/>
  <c r="B661" i="1"/>
  <c r="P141" i="1"/>
  <c r="L350" i="1"/>
  <c r="L351" i="1"/>
  <c r="L352" i="1"/>
  <c r="L402" i="1"/>
  <c r="L403" i="1"/>
  <c r="L404" i="1"/>
  <c r="L405" i="1"/>
  <c r="L456" i="1"/>
  <c r="B714" i="1"/>
  <c r="A555" i="1"/>
  <c r="P194" i="1"/>
  <c r="C714" i="1"/>
  <c r="C26" i="1"/>
  <c r="A608" i="1"/>
  <c r="P247" i="1"/>
  <c r="B26" i="1"/>
  <c r="L457" i="1"/>
  <c r="L509" i="1"/>
  <c r="L511" i="1"/>
  <c r="P300" i="1"/>
  <c r="A661" i="1"/>
  <c r="B79" i="1"/>
  <c r="C79" i="1"/>
  <c r="L564" i="1"/>
  <c r="A714" i="1"/>
  <c r="P353" i="1"/>
  <c r="P406" i="1"/>
  <c r="L617" i="1"/>
  <c r="C132" i="1"/>
  <c r="B132" i="1"/>
  <c r="L670" i="1"/>
  <c r="B185" i="1"/>
  <c r="A26" i="1"/>
  <c r="C185" i="1"/>
  <c r="P407" i="1"/>
  <c r="P459" i="1"/>
  <c r="A79" i="1"/>
  <c r="L723" i="1"/>
  <c r="P460" i="1"/>
  <c r="P512" i="1"/>
  <c r="BF239" i="1"/>
  <c r="C238" i="1"/>
  <c r="B238" i="1"/>
  <c r="C291" i="1"/>
  <c r="P513" i="1"/>
  <c r="P565" i="1"/>
  <c r="P618" i="1"/>
  <c r="A132" i="1"/>
  <c r="B291" i="1"/>
  <c r="BF292" i="1"/>
  <c r="L35" i="1"/>
  <c r="P619" i="1"/>
  <c r="P671" i="1"/>
  <c r="C344" i="1"/>
  <c r="BF345" i="1"/>
  <c r="A185" i="1"/>
  <c r="L88" i="1"/>
  <c r="B344" i="1"/>
  <c r="B397" i="1"/>
  <c r="A238" i="1"/>
  <c r="P672" i="1"/>
  <c r="P724" i="1"/>
  <c r="L141" i="1"/>
  <c r="BF398" i="1"/>
  <c r="C397" i="1"/>
  <c r="L194" i="1"/>
  <c r="P725" i="1"/>
  <c r="P36" i="1"/>
  <c r="B450" i="1"/>
  <c r="C450" i="1"/>
  <c r="A291" i="1"/>
  <c r="C503" i="1"/>
  <c r="P37" i="1"/>
  <c r="P89" i="1"/>
  <c r="A344" i="1"/>
  <c r="L247" i="1"/>
  <c r="B503" i="1"/>
  <c r="BF504" i="1"/>
  <c r="L300" i="1"/>
  <c r="P90" i="1"/>
  <c r="P142" i="1"/>
  <c r="B556" i="1"/>
  <c r="A397" i="1"/>
  <c r="C556" i="1"/>
  <c r="BF557" i="1"/>
  <c r="P143" i="1"/>
  <c r="P195" i="1"/>
  <c r="C609" i="1"/>
  <c r="B609" i="1"/>
  <c r="L353" i="1"/>
  <c r="L406" i="1"/>
  <c r="BF610" i="1"/>
  <c r="A450" i="1"/>
  <c r="C662" i="1"/>
  <c r="P196" i="1"/>
  <c r="P248" i="1"/>
  <c r="B662" i="1"/>
  <c r="A503" i="1"/>
  <c r="L407" i="1"/>
  <c r="L459" i="1"/>
  <c r="P249" i="1"/>
  <c r="P301" i="1"/>
  <c r="A556" i="1"/>
  <c r="C715" i="1"/>
  <c r="L460" i="1"/>
  <c r="L512" i="1"/>
  <c r="B715" i="1"/>
  <c r="L513" i="1"/>
  <c r="L565" i="1"/>
  <c r="L618" i="1"/>
  <c r="A609" i="1"/>
  <c r="B27" i="1"/>
  <c r="C27" i="1"/>
  <c r="P302" i="1"/>
  <c r="P355" i="1"/>
  <c r="A662" i="1"/>
  <c r="L619" i="1"/>
  <c r="L671" i="1"/>
  <c r="B80" i="1"/>
  <c r="P356" i="1"/>
  <c r="P408" i="1"/>
  <c r="C80" i="1"/>
  <c r="B133" i="1"/>
  <c r="L672" i="1"/>
  <c r="L724" i="1"/>
  <c r="C133" i="1"/>
  <c r="A715" i="1"/>
  <c r="P409" i="1"/>
  <c r="P461" i="1"/>
  <c r="P462" i="1"/>
  <c r="P514" i="1"/>
  <c r="A27" i="1"/>
  <c r="B186" i="1"/>
  <c r="C186" i="1"/>
  <c r="L725" i="1"/>
  <c r="L36" i="1"/>
  <c r="BF240" i="1"/>
  <c r="B239" i="1"/>
  <c r="P515" i="1"/>
  <c r="P567" i="1"/>
  <c r="C239" i="1"/>
  <c r="L37" i="1"/>
  <c r="L89" i="1"/>
  <c r="A80" i="1"/>
  <c r="C292" i="1"/>
  <c r="L90" i="1"/>
  <c r="L142" i="1"/>
  <c r="BF293" i="1"/>
  <c r="BF346" i="1"/>
  <c r="A133" i="1"/>
  <c r="B292" i="1"/>
  <c r="P568" i="1"/>
  <c r="P620" i="1"/>
  <c r="P621" i="1"/>
  <c r="P673" i="1"/>
  <c r="B345" i="1"/>
  <c r="BF399" i="1"/>
  <c r="C345" i="1"/>
  <c r="A186" i="1"/>
  <c r="L143" i="1"/>
  <c r="L195" i="1"/>
  <c r="A239" i="1"/>
  <c r="L196" i="1"/>
  <c r="L248" i="1"/>
  <c r="P674" i="1"/>
  <c r="P726" i="1"/>
  <c r="C398" i="1"/>
  <c r="B398" i="1"/>
  <c r="C451" i="1"/>
  <c r="P727" i="1"/>
  <c r="P38" i="1"/>
  <c r="A292" i="1"/>
  <c r="L249" i="1"/>
  <c r="L301" i="1"/>
  <c r="B451" i="1"/>
  <c r="BF505" i="1"/>
  <c r="B504" i="1"/>
  <c r="A345" i="1"/>
  <c r="C504" i="1"/>
  <c r="BF558" i="1"/>
  <c r="L302" i="1"/>
  <c r="L355" i="1"/>
  <c r="P39" i="1"/>
  <c r="P91" i="1"/>
  <c r="B557" i="1"/>
  <c r="L356" i="1"/>
  <c r="L408" i="1"/>
  <c r="BF611" i="1"/>
  <c r="A398" i="1"/>
  <c r="C557" i="1"/>
  <c r="P92" i="1"/>
  <c r="P144" i="1"/>
  <c r="B610" i="1"/>
  <c r="C610" i="1"/>
  <c r="P145" i="1"/>
  <c r="P197" i="1"/>
  <c r="A451" i="1"/>
  <c r="L409" i="1"/>
  <c r="L461" i="1"/>
  <c r="L462" i="1"/>
  <c r="L514" i="1"/>
  <c r="P198" i="1"/>
  <c r="P250" i="1"/>
  <c r="P251" i="1"/>
  <c r="B663" i="1"/>
  <c r="A504" i="1"/>
  <c r="C663" i="1"/>
  <c r="A557" i="1"/>
  <c r="L515" i="1"/>
  <c r="L567" i="1"/>
  <c r="P304" i="1"/>
  <c r="C716" i="1"/>
  <c r="B716" i="1"/>
  <c r="L568" i="1"/>
  <c r="L620" i="1"/>
  <c r="A610" i="1"/>
  <c r="P357" i="1"/>
  <c r="P410" i="1"/>
  <c r="C28" i="1"/>
  <c r="B28" i="1"/>
  <c r="P411" i="1"/>
  <c r="P463" i="1"/>
  <c r="B81" i="1"/>
  <c r="L621" i="1"/>
  <c r="L673" i="1"/>
  <c r="C81" i="1"/>
  <c r="A663" i="1"/>
  <c r="L674" i="1"/>
  <c r="L726" i="1"/>
  <c r="C134" i="1"/>
  <c r="P464" i="1"/>
  <c r="P516" i="1"/>
  <c r="B134" i="1"/>
  <c r="A716" i="1"/>
  <c r="C187" i="1"/>
  <c r="B187" i="1"/>
  <c r="L727" i="1"/>
  <c r="L38" i="1"/>
  <c r="P517" i="1"/>
  <c r="P569" i="1"/>
  <c r="A28" i="1"/>
  <c r="BF241" i="1"/>
  <c r="B240" i="1"/>
  <c r="A81" i="1"/>
  <c r="L39" i="1"/>
  <c r="L91" i="1"/>
  <c r="C240" i="1"/>
  <c r="P570" i="1"/>
  <c r="P622" i="1"/>
  <c r="BF294" i="1"/>
  <c r="L92" i="1"/>
  <c r="L144" i="1"/>
  <c r="B293" i="1"/>
  <c r="A134" i="1"/>
  <c r="P623" i="1"/>
  <c r="P675" i="1"/>
  <c r="BF347" i="1"/>
  <c r="C293" i="1"/>
  <c r="P676" i="1"/>
  <c r="P728" i="1"/>
  <c r="B346" i="1"/>
  <c r="L145" i="1"/>
  <c r="L197" i="1"/>
  <c r="A187" i="1"/>
  <c r="C346" i="1"/>
  <c r="BF400" i="1"/>
  <c r="A240" i="1"/>
  <c r="B399" i="1"/>
  <c r="P729" i="1"/>
  <c r="P40" i="1"/>
  <c r="C399" i="1"/>
  <c r="L198" i="1"/>
  <c r="L250" i="1"/>
  <c r="B452" i="1"/>
  <c r="C452" i="1"/>
  <c r="BF506" i="1"/>
  <c r="L251" i="1"/>
  <c r="P41" i="1"/>
  <c r="P93" i="1"/>
  <c r="A293" i="1"/>
  <c r="B505" i="1"/>
  <c r="C505" i="1"/>
  <c r="BF559" i="1"/>
  <c r="P94" i="1"/>
  <c r="P146" i="1"/>
  <c r="A346" i="1"/>
  <c r="L304" i="1"/>
  <c r="BF612" i="1"/>
  <c r="B558" i="1"/>
  <c r="A399" i="1"/>
  <c r="L357" i="1"/>
  <c r="L410" i="1"/>
  <c r="P147" i="1"/>
  <c r="P199" i="1"/>
  <c r="C558" i="1"/>
  <c r="B611" i="1"/>
  <c r="P200" i="1"/>
  <c r="P252" i="1"/>
  <c r="A452" i="1"/>
  <c r="C611" i="1"/>
  <c r="L411" i="1"/>
  <c r="L463" i="1"/>
  <c r="C664" i="1"/>
  <c r="P253" i="1"/>
  <c r="P305" i="1"/>
  <c r="P306" i="1"/>
  <c r="L464" i="1"/>
  <c r="L516" i="1"/>
  <c r="A505" i="1"/>
  <c r="B664" i="1"/>
  <c r="P359" i="1"/>
  <c r="L517" i="1"/>
  <c r="L569" i="1"/>
  <c r="C717" i="1"/>
  <c r="A558" i="1"/>
  <c r="B717" i="1"/>
  <c r="B29" i="1"/>
  <c r="L570" i="1"/>
  <c r="L622" i="1"/>
  <c r="C29" i="1"/>
  <c r="P360" i="1"/>
  <c r="P412" i="1"/>
  <c r="A611" i="1"/>
  <c r="B82" i="1"/>
  <c r="L623" i="1"/>
  <c r="L675" i="1"/>
  <c r="P413" i="1"/>
  <c r="P414" i="1"/>
  <c r="P415" i="1"/>
  <c r="P465" i="1"/>
  <c r="A664" i="1"/>
  <c r="C82" i="1"/>
  <c r="P466" i="1"/>
  <c r="P467" i="1"/>
  <c r="P468" i="1"/>
  <c r="P518" i="1"/>
  <c r="B135" i="1"/>
  <c r="A717" i="1"/>
  <c r="L676" i="1"/>
  <c r="L728" i="1"/>
  <c r="BF242" i="1"/>
  <c r="C135" i="1"/>
  <c r="C188" i="1"/>
  <c r="L729" i="1"/>
  <c r="L40" i="1"/>
  <c r="B188" i="1"/>
  <c r="BF295" i="1"/>
  <c r="A29" i="1"/>
  <c r="P519" i="1"/>
  <c r="P520" i="1"/>
  <c r="P571" i="1"/>
  <c r="P624" i="1"/>
  <c r="A82" i="1"/>
  <c r="B241" i="1"/>
  <c r="C241" i="1"/>
  <c r="P521" i="1"/>
  <c r="P573" i="1"/>
  <c r="L41" i="1"/>
  <c r="L93" i="1"/>
  <c r="P625" i="1"/>
  <c r="P626" i="1"/>
  <c r="P677" i="1"/>
  <c r="BF348" i="1"/>
  <c r="BF401" i="1"/>
  <c r="P574" i="1"/>
  <c r="P627" i="1"/>
  <c r="L94" i="1"/>
  <c r="L146" i="1"/>
  <c r="C294" i="1"/>
  <c r="A135" i="1"/>
  <c r="B294" i="1"/>
  <c r="P678" i="1"/>
  <c r="P679" i="1"/>
  <c r="P730" i="1"/>
  <c r="C347" i="1"/>
  <c r="P731" i="1"/>
  <c r="P732" i="1"/>
  <c r="P733" i="1"/>
  <c r="P42" i="1"/>
  <c r="A188" i="1"/>
  <c r="P680" i="1"/>
  <c r="L147" i="1"/>
  <c r="L199" i="1"/>
  <c r="B347" i="1"/>
  <c r="B400" i="1"/>
  <c r="A241" i="1"/>
  <c r="C400" i="1"/>
  <c r="L200" i="1"/>
  <c r="L252" i="1"/>
  <c r="BF507" i="1"/>
  <c r="P43" i="1"/>
  <c r="P44" i="1"/>
  <c r="P45" i="1"/>
  <c r="P95" i="1"/>
  <c r="P96" i="1"/>
  <c r="P97" i="1"/>
  <c r="P98" i="1"/>
  <c r="P148" i="1"/>
  <c r="L253" i="1"/>
  <c r="L305" i="1"/>
  <c r="B453" i="1"/>
  <c r="BF560" i="1"/>
  <c r="C453" i="1"/>
  <c r="A294" i="1"/>
  <c r="BF613" i="1"/>
  <c r="BF614" i="1"/>
  <c r="Q561" i="1"/>
  <c r="C506" i="1"/>
  <c r="B506" i="1"/>
  <c r="A347" i="1"/>
  <c r="L306" i="1"/>
  <c r="L359" i="1"/>
  <c r="P149" i="1"/>
  <c r="P150" i="1"/>
  <c r="P151" i="1"/>
  <c r="P201" i="1"/>
  <c r="P202" i="1"/>
  <c r="P203" i="1"/>
  <c r="P204" i="1"/>
  <c r="P254" i="1"/>
  <c r="L360" i="1"/>
  <c r="L412" i="1"/>
  <c r="C559" i="1"/>
  <c r="B559" i="1"/>
  <c r="Q667" i="1"/>
  <c r="Q614" i="1"/>
  <c r="A400" i="1"/>
  <c r="C612" i="1"/>
  <c r="A453" i="1"/>
  <c r="P255" i="1"/>
  <c r="B612" i="1"/>
  <c r="L413" i="1"/>
  <c r="L414" i="1"/>
  <c r="L465" i="1"/>
  <c r="A506" i="1"/>
  <c r="C665" i="1"/>
  <c r="L466" i="1"/>
  <c r="L467" i="1"/>
  <c r="L518" i="1"/>
  <c r="B665" i="1"/>
  <c r="P256" i="1"/>
  <c r="P257" i="1"/>
  <c r="P308" i="1"/>
  <c r="Q86" i="1"/>
  <c r="L519" i="1"/>
  <c r="L520" i="1"/>
  <c r="L571" i="1"/>
  <c r="L624" i="1"/>
  <c r="A559" i="1"/>
  <c r="B718" i="1"/>
  <c r="P310" i="1"/>
  <c r="BF243" i="1"/>
  <c r="C718" i="1"/>
  <c r="C30" i="1"/>
  <c r="A612" i="1"/>
  <c r="L573" i="1"/>
  <c r="Q139" i="1"/>
  <c r="L625" i="1"/>
  <c r="L677" i="1"/>
  <c r="P363" i="1"/>
  <c r="P416" i="1"/>
  <c r="BF296" i="1"/>
  <c r="B30" i="1"/>
  <c r="B83" i="1"/>
  <c r="P469" i="1"/>
  <c r="A665" i="1"/>
  <c r="BF349" i="1"/>
  <c r="C83" i="1"/>
  <c r="L678" i="1"/>
  <c r="L730" i="1"/>
  <c r="L626" i="1"/>
  <c r="BF244" i="1"/>
  <c r="BF245" i="1"/>
  <c r="BF246" i="1"/>
  <c r="Q192" i="1"/>
  <c r="BF350" i="1"/>
  <c r="BF402" i="1"/>
  <c r="P522" i="1"/>
  <c r="BF297" i="1"/>
  <c r="BF298" i="1"/>
  <c r="L731" i="1"/>
  <c r="L42" i="1"/>
  <c r="C136" i="1"/>
  <c r="A718" i="1"/>
  <c r="B136" i="1"/>
  <c r="L679" i="1"/>
  <c r="BF299" i="1"/>
  <c r="L732" i="1"/>
  <c r="B189" i="1"/>
  <c r="C189" i="1"/>
  <c r="BF403" i="1"/>
  <c r="A30" i="1"/>
  <c r="L43" i="1"/>
  <c r="L95" i="1"/>
  <c r="P575" i="1"/>
  <c r="BF351" i="1"/>
  <c r="BF352" i="1"/>
  <c r="A83" i="1"/>
  <c r="C242" i="1"/>
  <c r="Q508" i="1"/>
  <c r="B242" i="1"/>
  <c r="P628" i="1"/>
  <c r="L96" i="1"/>
  <c r="L148" i="1"/>
  <c r="L44" i="1"/>
  <c r="BF404" i="1"/>
  <c r="P681" i="1"/>
  <c r="L97" i="1"/>
  <c r="A136" i="1"/>
  <c r="B295" i="1"/>
  <c r="C295" i="1"/>
  <c r="L149" i="1"/>
  <c r="L150" i="1"/>
  <c r="L201" i="1"/>
  <c r="BF509" i="1"/>
  <c r="BF405" i="1"/>
  <c r="Q457" i="1"/>
  <c r="L202" i="1"/>
  <c r="L203" i="1"/>
  <c r="L254" i="1"/>
  <c r="L255" i="1"/>
  <c r="BF510" i="1"/>
  <c r="BF562" i="1"/>
  <c r="C348" i="1"/>
  <c r="P734" i="1"/>
  <c r="B348" i="1"/>
  <c r="Q458" i="1"/>
  <c r="A189" i="1"/>
  <c r="P46" i="1"/>
  <c r="L256" i="1"/>
  <c r="L308" i="1"/>
  <c r="L309" i="1"/>
  <c r="BF563" i="1"/>
  <c r="BF615" i="1"/>
  <c r="A242" i="1"/>
  <c r="B401" i="1"/>
  <c r="C401" i="1"/>
  <c r="BF511" i="1"/>
  <c r="Q510" i="1"/>
  <c r="L362" i="1"/>
  <c r="BF616" i="1"/>
  <c r="Q511" i="1"/>
  <c r="P99" i="1"/>
  <c r="B454" i="1"/>
  <c r="C454" i="1"/>
  <c r="A295" i="1"/>
  <c r="BF564" i="1"/>
  <c r="C507" i="1"/>
  <c r="P152" i="1"/>
  <c r="L415" i="1"/>
  <c r="A348" i="1"/>
  <c r="B507" i="1"/>
  <c r="BF617" i="1"/>
  <c r="Q616" i="1"/>
  <c r="A401" i="1"/>
  <c r="Q617" i="1"/>
  <c r="B560" i="1"/>
  <c r="C560" i="1"/>
  <c r="Q33" i="1"/>
  <c r="P205" i="1"/>
  <c r="Q669" i="1"/>
  <c r="Q722" i="1"/>
  <c r="L468" i="1"/>
  <c r="B613" i="1"/>
  <c r="A454" i="1"/>
  <c r="P258" i="1"/>
  <c r="C613" i="1"/>
  <c r="L521" i="1"/>
  <c r="Q670" i="1"/>
  <c r="C666" i="1"/>
  <c r="A507" i="1"/>
  <c r="L574" i="1"/>
  <c r="B666" i="1"/>
  <c r="P311" i="1"/>
  <c r="Q723" i="1"/>
  <c r="B719" i="1"/>
  <c r="P364" i="1"/>
  <c r="L627" i="1"/>
  <c r="C719" i="1"/>
  <c r="A560" i="1"/>
  <c r="Q35" i="1"/>
  <c r="Q88" i="1"/>
  <c r="C31" i="1"/>
  <c r="P417" i="1"/>
  <c r="A613" i="1"/>
  <c r="L680" i="1"/>
  <c r="B31" i="1"/>
  <c r="A666" i="1"/>
  <c r="P470" i="1"/>
  <c r="Q141" i="1"/>
  <c r="B84" i="1"/>
  <c r="C84" i="1"/>
  <c r="L733" i="1"/>
  <c r="L45" i="1"/>
  <c r="B137" i="1"/>
  <c r="P523" i="1"/>
  <c r="C137" i="1"/>
  <c r="Q194" i="1"/>
  <c r="BF247" i="1"/>
  <c r="A719" i="1"/>
  <c r="C190" i="1"/>
  <c r="P576" i="1"/>
  <c r="P629" i="1"/>
  <c r="L98" i="1"/>
  <c r="A31" i="1"/>
  <c r="B190" i="1"/>
  <c r="BF300" i="1"/>
  <c r="A84" i="1"/>
  <c r="B243" i="1"/>
  <c r="L151" i="1"/>
  <c r="C243" i="1"/>
  <c r="BF353" i="1"/>
  <c r="P630" i="1"/>
  <c r="P682" i="1"/>
  <c r="A137" i="1"/>
  <c r="C296" i="1"/>
  <c r="B296" i="1"/>
  <c r="BF406" i="1"/>
  <c r="L204" i="1"/>
  <c r="P683" i="1"/>
  <c r="P735" i="1"/>
  <c r="B349" i="1"/>
  <c r="P736" i="1"/>
  <c r="P47" i="1"/>
  <c r="C349" i="1"/>
  <c r="L257" i="1"/>
  <c r="A190" i="1"/>
  <c r="Q459" i="1"/>
  <c r="BF512" i="1"/>
  <c r="L310" i="1"/>
  <c r="P48" i="1"/>
  <c r="P100" i="1"/>
  <c r="A243" i="1"/>
  <c r="C402" i="1"/>
  <c r="B402" i="1"/>
  <c r="A296" i="1"/>
  <c r="L363" i="1"/>
  <c r="C455" i="1"/>
  <c r="P101" i="1"/>
  <c r="P153" i="1"/>
  <c r="Q512" i="1"/>
  <c r="BF565" i="1"/>
  <c r="B455" i="1"/>
  <c r="BF618" i="1"/>
  <c r="C508" i="1"/>
  <c r="A349" i="1"/>
  <c r="P154" i="1"/>
  <c r="P206" i="1"/>
  <c r="L416" i="1"/>
  <c r="B508" i="1"/>
  <c r="L469" i="1"/>
  <c r="BF619" i="1"/>
  <c r="Q618" i="1"/>
  <c r="A402" i="1"/>
  <c r="B561" i="1"/>
  <c r="P207" i="1"/>
  <c r="P259" i="1"/>
  <c r="C561" i="1"/>
  <c r="P260" i="1"/>
  <c r="P312" i="1"/>
  <c r="Q619" i="1"/>
  <c r="L522" i="1"/>
  <c r="C614" i="1"/>
  <c r="B614" i="1"/>
  <c r="Q671" i="1"/>
  <c r="A455" i="1"/>
  <c r="B667" i="1"/>
  <c r="L575" i="1"/>
  <c r="Q724" i="1"/>
  <c r="P313" i="1"/>
  <c r="P365" i="1"/>
  <c r="A508" i="1"/>
  <c r="Q672" i="1"/>
  <c r="C667" i="1"/>
  <c r="C720" i="1"/>
  <c r="A561" i="1"/>
  <c r="Q36" i="1"/>
  <c r="B720" i="1"/>
  <c r="L628" i="1"/>
  <c r="P366" i="1"/>
  <c r="P418" i="1"/>
  <c r="Q725" i="1"/>
  <c r="L681" i="1"/>
  <c r="Q89" i="1"/>
  <c r="C32" i="1"/>
  <c r="P419" i="1"/>
  <c r="P420" i="1"/>
  <c r="P421" i="1"/>
  <c r="P471" i="1"/>
  <c r="Q37" i="1"/>
  <c r="B32" i="1"/>
  <c r="A614" i="1"/>
  <c r="Q142" i="1"/>
  <c r="A667" i="1"/>
  <c r="Q90" i="1"/>
  <c r="C85" i="1"/>
  <c r="L734" i="1"/>
  <c r="B85" i="1"/>
  <c r="P472" i="1"/>
  <c r="P473" i="1"/>
  <c r="P474" i="1"/>
  <c r="P524" i="1"/>
  <c r="P525" i="1"/>
  <c r="A720" i="1"/>
  <c r="Q143" i="1"/>
  <c r="B138" i="1"/>
  <c r="C138" i="1"/>
  <c r="Q195" i="1"/>
  <c r="BF248" i="1"/>
  <c r="P526" i="1"/>
  <c r="P527" i="1"/>
  <c r="P578" i="1"/>
  <c r="L46" i="1"/>
  <c r="BF249" i="1"/>
  <c r="BF301" i="1"/>
  <c r="L99" i="1"/>
  <c r="B191" i="1"/>
  <c r="A32" i="1"/>
  <c r="P579" i="1"/>
  <c r="P580" i="1"/>
  <c r="P631" i="1"/>
  <c r="C191" i="1"/>
  <c r="Q196" i="1"/>
  <c r="B244" i="1"/>
  <c r="BF302" i="1"/>
  <c r="BF354" i="1"/>
  <c r="P632" i="1"/>
  <c r="P633" i="1"/>
  <c r="P684" i="1"/>
  <c r="C244" i="1"/>
  <c r="A85" i="1"/>
  <c r="L152" i="1"/>
  <c r="A138" i="1"/>
  <c r="P685" i="1"/>
  <c r="P686" i="1"/>
  <c r="P737" i="1"/>
  <c r="BF355" i="1"/>
  <c r="BF407" i="1"/>
  <c r="B297" i="1"/>
  <c r="L205" i="1"/>
  <c r="C297" i="1"/>
  <c r="L258" i="1"/>
  <c r="B350" i="1"/>
  <c r="P738" i="1"/>
  <c r="P739" i="1"/>
  <c r="P49" i="1"/>
  <c r="C350" i="1"/>
  <c r="BF408" i="1"/>
  <c r="A191" i="1"/>
  <c r="B403" i="1"/>
  <c r="P50" i="1"/>
  <c r="P51" i="1"/>
  <c r="P102" i="1"/>
  <c r="L311" i="1"/>
  <c r="BF513" i="1"/>
  <c r="A244" i="1"/>
  <c r="C403" i="1"/>
  <c r="L364" i="1"/>
  <c r="BF514" i="1"/>
  <c r="P103" i="1"/>
  <c r="P104" i="1"/>
  <c r="P155" i="1"/>
  <c r="B456" i="1"/>
  <c r="C456" i="1"/>
  <c r="A297" i="1"/>
  <c r="BF567" i="1"/>
  <c r="A350" i="1"/>
  <c r="P156" i="1"/>
  <c r="P157" i="1"/>
  <c r="P208" i="1"/>
  <c r="L417" i="1"/>
  <c r="C509" i="1"/>
  <c r="B509" i="1"/>
  <c r="C562" i="1"/>
  <c r="P209" i="1"/>
  <c r="P210" i="1"/>
  <c r="P261" i="1"/>
  <c r="BF620" i="1"/>
  <c r="B562" i="1"/>
  <c r="L470" i="1"/>
  <c r="A403" i="1"/>
  <c r="L523" i="1"/>
  <c r="C615" i="1"/>
  <c r="P262" i="1"/>
  <c r="P263" i="1"/>
  <c r="P314" i="1"/>
  <c r="A456" i="1"/>
  <c r="B615" i="1"/>
  <c r="A509" i="1"/>
  <c r="P316" i="1"/>
  <c r="B668" i="1"/>
  <c r="L576" i="1"/>
  <c r="L629" i="1"/>
  <c r="C668" i="1"/>
  <c r="C721" i="1"/>
  <c r="A562" i="1"/>
  <c r="L630" i="1"/>
  <c r="L682" i="1"/>
  <c r="P369" i="1"/>
  <c r="B721" i="1"/>
  <c r="P422" i="1"/>
  <c r="A615" i="1"/>
  <c r="B33" i="1"/>
  <c r="L683" i="1"/>
  <c r="L735" i="1"/>
  <c r="C33" i="1"/>
  <c r="C34" i="1"/>
  <c r="C86" i="1"/>
  <c r="P475" i="1"/>
  <c r="A668" i="1"/>
  <c r="B86" i="1"/>
  <c r="L736" i="1"/>
  <c r="L47" i="1"/>
  <c r="A721" i="1"/>
  <c r="C139" i="1"/>
  <c r="P528" i="1"/>
  <c r="B139" i="1"/>
  <c r="L48" i="1"/>
  <c r="L100" i="1"/>
  <c r="BF250" i="1"/>
  <c r="A33" i="1"/>
  <c r="P581" i="1"/>
  <c r="P634" i="1"/>
  <c r="B192" i="1"/>
  <c r="L101" i="1"/>
  <c r="L153" i="1"/>
  <c r="C192" i="1"/>
  <c r="P635" i="1"/>
  <c r="P687" i="1"/>
  <c r="L154" i="1"/>
  <c r="L206" i="1"/>
  <c r="BF303" i="1"/>
  <c r="C245" i="1"/>
  <c r="B245" i="1"/>
  <c r="A86" i="1"/>
  <c r="L207" i="1"/>
  <c r="L259" i="1"/>
  <c r="BF356" i="1"/>
  <c r="P688" i="1"/>
  <c r="P740" i="1"/>
  <c r="C298" i="1"/>
  <c r="B298" i="1"/>
  <c r="A139" i="1"/>
  <c r="BF409" i="1"/>
  <c r="B351" i="1"/>
  <c r="L260" i="1"/>
  <c r="L312" i="1"/>
  <c r="C351" i="1"/>
  <c r="P741" i="1"/>
  <c r="P52" i="1"/>
  <c r="A192" i="1"/>
  <c r="C404" i="1"/>
  <c r="L313" i="1"/>
  <c r="L365" i="1"/>
  <c r="A245" i="1"/>
  <c r="B404" i="1"/>
  <c r="P53" i="1"/>
  <c r="P105" i="1"/>
  <c r="P106" i="1"/>
  <c r="P158" i="1"/>
  <c r="B457" i="1"/>
  <c r="BF515" i="1"/>
  <c r="C457" i="1"/>
  <c r="A298" i="1"/>
  <c r="L366" i="1"/>
  <c r="L418" i="1"/>
  <c r="L419" i="1"/>
  <c r="L420" i="1"/>
  <c r="L421" i="1"/>
  <c r="L471" i="1"/>
  <c r="C510" i="1"/>
  <c r="P159" i="1"/>
  <c r="P211" i="1"/>
  <c r="B510" i="1"/>
  <c r="A351" i="1"/>
  <c r="BF568" i="1"/>
  <c r="B563" i="1"/>
  <c r="C563" i="1"/>
  <c r="A404" i="1"/>
  <c r="P212" i="1"/>
  <c r="P264" i="1"/>
  <c r="L472" i="1"/>
  <c r="L473" i="1"/>
  <c r="L474" i="1"/>
  <c r="L524" i="1"/>
  <c r="L525" i="1"/>
  <c r="BF621" i="1"/>
  <c r="P265" i="1"/>
  <c r="P317" i="1"/>
  <c r="C616" i="1"/>
  <c r="A457" i="1"/>
  <c r="B616" i="1"/>
  <c r="L526" i="1"/>
  <c r="L578" i="1"/>
  <c r="L631" i="1"/>
  <c r="L527" i="1"/>
  <c r="L579" i="1"/>
  <c r="L580" i="1"/>
  <c r="P318" i="1"/>
  <c r="P370" i="1"/>
  <c r="C669" i="1"/>
  <c r="A510" i="1"/>
  <c r="L632" i="1"/>
  <c r="L633" i="1"/>
  <c r="L684" i="1"/>
  <c r="B669" i="1"/>
  <c r="L685" i="1"/>
  <c r="L686" i="1"/>
  <c r="L737" i="1"/>
  <c r="C722" i="1"/>
  <c r="B722" i="1"/>
  <c r="A563" i="1"/>
  <c r="P371" i="1"/>
  <c r="P423" i="1"/>
  <c r="P424" i="1"/>
  <c r="P476" i="1"/>
  <c r="L738" i="1"/>
  <c r="L739" i="1"/>
  <c r="L49" i="1"/>
  <c r="A616" i="1"/>
  <c r="B34" i="1"/>
  <c r="A669" i="1"/>
  <c r="P477" i="1"/>
  <c r="P529" i="1"/>
  <c r="B87" i="1"/>
  <c r="L50" i="1"/>
  <c r="L51" i="1"/>
  <c r="L102" i="1"/>
  <c r="C87" i="1"/>
  <c r="L103" i="1"/>
  <c r="L104" i="1"/>
  <c r="L155" i="1"/>
  <c r="A722" i="1"/>
  <c r="B140" i="1"/>
  <c r="C140" i="1"/>
  <c r="P530" i="1"/>
  <c r="C193" i="1"/>
  <c r="BF251" i="1"/>
  <c r="L156" i="1"/>
  <c r="L157" i="1"/>
  <c r="L208" i="1"/>
  <c r="B193" i="1"/>
  <c r="P583" i="1"/>
  <c r="A34" i="1"/>
  <c r="A87" i="1"/>
  <c r="B246" i="1"/>
  <c r="P636" i="1"/>
  <c r="C246" i="1"/>
  <c r="BF304" i="1"/>
  <c r="L209" i="1"/>
  <c r="L210" i="1"/>
  <c r="L261" i="1"/>
  <c r="C299" i="1"/>
  <c r="BF357" i="1"/>
  <c r="P689" i="1"/>
  <c r="A140" i="1"/>
  <c r="L262" i="1"/>
  <c r="L263" i="1"/>
  <c r="L314" i="1"/>
  <c r="B299" i="1"/>
  <c r="L316" i="1"/>
  <c r="C352" i="1"/>
  <c r="P742" i="1"/>
  <c r="B352" i="1"/>
  <c r="A193" i="1"/>
  <c r="BF410" i="1"/>
  <c r="B405" i="1"/>
  <c r="C405" i="1"/>
  <c r="A246" i="1"/>
  <c r="P54" i="1"/>
  <c r="L369" i="1"/>
  <c r="L422" i="1"/>
  <c r="A299" i="1"/>
  <c r="B458" i="1"/>
  <c r="P107" i="1"/>
  <c r="C458" i="1"/>
  <c r="BF516" i="1"/>
  <c r="P160" i="1"/>
  <c r="A352" i="1"/>
  <c r="BF569" i="1"/>
  <c r="C511" i="1"/>
  <c r="B511" i="1"/>
  <c r="L475" i="1"/>
  <c r="BF622" i="1"/>
  <c r="P213" i="1"/>
  <c r="A405" i="1"/>
  <c r="B564" i="1"/>
  <c r="L528" i="1"/>
  <c r="C564" i="1"/>
  <c r="C617" i="1"/>
  <c r="P266" i="1"/>
  <c r="L581" i="1"/>
  <c r="L634" i="1"/>
  <c r="A458" i="1"/>
  <c r="B617" i="1"/>
  <c r="B670" i="1"/>
  <c r="A511" i="1"/>
  <c r="L635" i="1"/>
  <c r="L687" i="1"/>
  <c r="C670" i="1"/>
  <c r="P319" i="1"/>
  <c r="C723" i="1"/>
  <c r="A564" i="1"/>
  <c r="B723" i="1"/>
  <c r="P372" i="1"/>
  <c r="L688" i="1"/>
  <c r="L740" i="1"/>
  <c r="L741" i="1"/>
  <c r="L52" i="1"/>
  <c r="C35" i="1"/>
  <c r="B35" i="1"/>
  <c r="P425" i="1"/>
  <c r="A617" i="1"/>
  <c r="B88" i="1"/>
  <c r="L53" i="1"/>
  <c r="L105" i="1"/>
  <c r="C88" i="1"/>
  <c r="P478" i="1"/>
  <c r="A670" i="1"/>
  <c r="BF252" i="1"/>
  <c r="P531" i="1"/>
  <c r="B141" i="1"/>
  <c r="A723" i="1"/>
  <c r="C141" i="1"/>
  <c r="L106" i="1"/>
  <c r="L158" i="1"/>
  <c r="A35" i="1"/>
  <c r="C194" i="1"/>
  <c r="B194" i="1"/>
  <c r="BF305" i="1"/>
  <c r="L159" i="1"/>
  <c r="L211" i="1"/>
  <c r="P584" i="1"/>
  <c r="L212" i="1"/>
  <c r="L264" i="1"/>
  <c r="A88" i="1"/>
  <c r="B247" i="1"/>
  <c r="P637" i="1"/>
  <c r="BF358" i="1"/>
  <c r="C247" i="1"/>
  <c r="A141" i="1"/>
  <c r="L265" i="1"/>
  <c r="L317" i="1"/>
  <c r="BF411" i="1"/>
  <c r="B300" i="1"/>
  <c r="C300" i="1"/>
  <c r="P690" i="1"/>
  <c r="P743" i="1"/>
  <c r="L318" i="1"/>
  <c r="L370" i="1"/>
  <c r="A194" i="1"/>
  <c r="B353" i="1"/>
  <c r="C353" i="1"/>
  <c r="L371" i="1"/>
  <c r="L423" i="1"/>
  <c r="BF517" i="1"/>
  <c r="P55" i="1"/>
  <c r="A247" i="1"/>
  <c r="B406" i="1"/>
  <c r="C406" i="1"/>
  <c r="BF570" i="1"/>
  <c r="P108" i="1"/>
  <c r="C459" i="1"/>
  <c r="L424" i="1"/>
  <c r="L476" i="1"/>
  <c r="B459" i="1"/>
  <c r="A300" i="1"/>
  <c r="B512" i="1"/>
  <c r="C512" i="1"/>
  <c r="BF623" i="1"/>
  <c r="A353" i="1"/>
  <c r="L477" i="1"/>
  <c r="L529" i="1"/>
  <c r="L530" i="1"/>
  <c r="P161" i="1"/>
  <c r="L583" i="1"/>
  <c r="B565" i="1"/>
  <c r="P214" i="1"/>
  <c r="A406" i="1"/>
  <c r="C565" i="1"/>
  <c r="A459" i="1"/>
  <c r="B618" i="1"/>
  <c r="L636" i="1"/>
  <c r="C618" i="1"/>
  <c r="P267" i="1"/>
  <c r="A512" i="1"/>
  <c r="C671" i="1"/>
  <c r="B671" i="1"/>
  <c r="P320" i="1"/>
  <c r="L689" i="1"/>
  <c r="L742" i="1"/>
  <c r="B724" i="1"/>
  <c r="P373" i="1"/>
  <c r="C724" i="1"/>
  <c r="A565" i="1"/>
  <c r="C36" i="1"/>
  <c r="B36" i="1"/>
  <c r="L54" i="1"/>
  <c r="A618" i="1"/>
  <c r="P426" i="1"/>
  <c r="A671" i="1"/>
  <c r="L107" i="1"/>
  <c r="C89" i="1"/>
  <c r="P479" i="1"/>
  <c r="B89" i="1"/>
  <c r="C142" i="1"/>
  <c r="BF253" i="1"/>
  <c r="B142" i="1"/>
  <c r="A724" i="1"/>
  <c r="P532" i="1"/>
  <c r="L160" i="1"/>
  <c r="P585" i="1"/>
  <c r="B195" i="1"/>
  <c r="C195" i="1"/>
  <c r="L213" i="1"/>
  <c r="A36" i="1"/>
  <c r="BF306" i="1"/>
  <c r="A89" i="1"/>
  <c r="C248" i="1"/>
  <c r="P638" i="1"/>
  <c r="BF359" i="1"/>
  <c r="L266" i="1"/>
  <c r="B248" i="1"/>
  <c r="B301" i="1"/>
  <c r="L319" i="1"/>
  <c r="P691" i="1"/>
  <c r="A142" i="1"/>
  <c r="BF412" i="1"/>
  <c r="C301" i="1"/>
  <c r="C354" i="1"/>
  <c r="B354" i="1"/>
  <c r="A195" i="1"/>
  <c r="L372" i="1"/>
  <c r="P744" i="1"/>
  <c r="P56" i="1"/>
  <c r="P109" i="1"/>
  <c r="P162" i="1"/>
  <c r="P215" i="1"/>
  <c r="P268" i="1"/>
  <c r="P321" i="1"/>
  <c r="P374" i="1"/>
  <c r="P427" i="1"/>
  <c r="P480" i="1"/>
  <c r="P533" i="1"/>
  <c r="P586" i="1"/>
  <c r="P639" i="1"/>
  <c r="P692" i="1"/>
  <c r="P745" i="1"/>
  <c r="A248" i="1"/>
  <c r="L425" i="1"/>
  <c r="B407" i="1"/>
  <c r="C407" i="1"/>
  <c r="BF518" i="1"/>
  <c r="B460" i="1"/>
  <c r="A301" i="1"/>
  <c r="BF571" i="1"/>
  <c r="C460" i="1"/>
  <c r="L478" i="1"/>
  <c r="L531" i="1"/>
  <c r="B513" i="1"/>
  <c r="A354" i="1"/>
  <c r="BF624" i="1"/>
  <c r="C513" i="1"/>
  <c r="B566" i="1"/>
  <c r="C566" i="1"/>
  <c r="A407" i="1"/>
  <c r="L584" i="1"/>
  <c r="A460" i="1"/>
  <c r="B619" i="1"/>
  <c r="L637" i="1"/>
  <c r="C619" i="1"/>
  <c r="L690" i="1"/>
  <c r="B672" i="1"/>
  <c r="C672" i="1"/>
  <c r="A513" i="1"/>
  <c r="B725" i="1"/>
  <c r="A566" i="1"/>
  <c r="L743" i="1"/>
  <c r="C725" i="1"/>
  <c r="C37" i="1"/>
  <c r="L55" i="1"/>
  <c r="B37" i="1"/>
  <c r="A619" i="1"/>
  <c r="B90" i="1"/>
  <c r="L108" i="1"/>
  <c r="A672" i="1"/>
  <c r="C90" i="1"/>
  <c r="L161" i="1"/>
  <c r="C143" i="1"/>
  <c r="BF254" i="1"/>
  <c r="B143" i="1"/>
  <c r="A725" i="1"/>
  <c r="C196" i="1"/>
  <c r="A37" i="1"/>
  <c r="L214" i="1"/>
  <c r="B196" i="1"/>
  <c r="BF307" i="1"/>
  <c r="B249" i="1"/>
  <c r="BF360" i="1"/>
  <c r="C249" i="1"/>
  <c r="A90" i="1"/>
  <c r="L267" i="1"/>
  <c r="A143" i="1"/>
  <c r="C302" i="1"/>
  <c r="BF413" i="1"/>
  <c r="L320" i="1"/>
  <c r="B302" i="1"/>
  <c r="L373" i="1"/>
  <c r="C355" i="1"/>
  <c r="B355" i="1"/>
  <c r="A196" i="1"/>
  <c r="BF519" i="1"/>
  <c r="C408" i="1"/>
  <c r="B408" i="1"/>
  <c r="A249" i="1"/>
  <c r="L426" i="1"/>
  <c r="BF572" i="1"/>
  <c r="L479" i="1"/>
  <c r="B461" i="1"/>
  <c r="A302" i="1"/>
  <c r="C461" i="1"/>
  <c r="C514" i="1"/>
  <c r="B514" i="1"/>
  <c r="BF625" i="1"/>
  <c r="A355" i="1"/>
  <c r="L532" i="1"/>
  <c r="A408" i="1"/>
  <c r="L585" i="1"/>
  <c r="C567" i="1"/>
  <c r="B567" i="1"/>
  <c r="BF626" i="1"/>
  <c r="B620" i="1"/>
  <c r="C620" i="1"/>
  <c r="A461" i="1"/>
  <c r="L638" i="1"/>
  <c r="L691" i="1"/>
  <c r="C673" i="1"/>
  <c r="B673" i="1"/>
  <c r="A514" i="1"/>
  <c r="A567" i="1"/>
  <c r="C726" i="1"/>
  <c r="B726" i="1"/>
  <c r="L744" i="1"/>
  <c r="B38" i="1"/>
  <c r="C38" i="1"/>
  <c r="L56" i="1"/>
  <c r="A620" i="1"/>
  <c r="L109" i="1"/>
  <c r="EL56" i="1"/>
  <c r="C91" i="1"/>
  <c r="A673" i="1"/>
  <c r="B91" i="1"/>
  <c r="L162" i="1"/>
  <c r="EL109" i="1"/>
  <c r="C144" i="1"/>
  <c r="BF255" i="1"/>
  <c r="A726" i="1"/>
  <c r="B144" i="1"/>
  <c r="L215" i="1"/>
  <c r="EL162" i="1"/>
  <c r="B197" i="1"/>
  <c r="A38" i="1"/>
  <c r="C197" i="1"/>
  <c r="BF256" i="1"/>
  <c r="BF308" i="1"/>
  <c r="L268" i="1"/>
  <c r="L321" i="1"/>
  <c r="L374" i="1"/>
  <c r="L427" i="1"/>
  <c r="L480" i="1"/>
  <c r="EL215" i="1"/>
  <c r="C250" i="1"/>
  <c r="B250" i="1"/>
  <c r="BF309" i="1"/>
  <c r="BF361" i="1"/>
  <c r="A91" i="1"/>
  <c r="L533" i="1"/>
  <c r="L586" i="1"/>
  <c r="L639" i="1"/>
  <c r="L692" i="1"/>
  <c r="EL480" i="1"/>
  <c r="B303" i="1"/>
  <c r="BF362" i="1"/>
  <c r="BF414" i="1"/>
  <c r="C303" i="1"/>
  <c r="A144" i="1"/>
  <c r="L745" i="1"/>
  <c r="EL745" i="1"/>
  <c r="EL692" i="1"/>
  <c r="B356" i="1"/>
  <c r="BF415" i="1"/>
  <c r="C356" i="1"/>
  <c r="A197" i="1"/>
  <c r="BF520" i="1"/>
  <c r="B409" i="1"/>
  <c r="C409" i="1"/>
  <c r="A250" i="1"/>
  <c r="C462" i="1"/>
  <c r="A303" i="1"/>
  <c r="BF521" i="1"/>
  <c r="B462" i="1"/>
  <c r="C515" i="1"/>
  <c r="A356" i="1"/>
  <c r="B515" i="1"/>
  <c r="BF574" i="1"/>
  <c r="A409" i="1"/>
  <c r="C568" i="1"/>
  <c r="B568" i="1"/>
  <c r="BF627" i="1"/>
  <c r="B621" i="1"/>
  <c r="C621" i="1"/>
  <c r="A462" i="1"/>
  <c r="A515" i="1"/>
  <c r="B674" i="1"/>
  <c r="C674" i="1"/>
  <c r="C727" i="1"/>
  <c r="A568" i="1"/>
  <c r="B727" i="1"/>
  <c r="A621" i="1"/>
  <c r="B39" i="1"/>
  <c r="C39" i="1"/>
  <c r="C92" i="1"/>
  <c r="A674" i="1"/>
  <c r="B92" i="1"/>
  <c r="B145" i="1"/>
  <c r="A727" i="1"/>
  <c r="C145" i="1"/>
  <c r="BF257" i="1"/>
  <c r="A39" i="1"/>
  <c r="B198" i="1"/>
  <c r="C198" i="1"/>
  <c r="BF310" i="1"/>
  <c r="C251" i="1"/>
  <c r="A92" i="1"/>
  <c r="B251" i="1"/>
  <c r="BF363" i="1"/>
  <c r="B304" i="1"/>
  <c r="C304" i="1"/>
  <c r="A145" i="1"/>
  <c r="A198" i="1"/>
  <c r="B357" i="1"/>
  <c r="C357" i="1"/>
  <c r="BF416" i="1"/>
  <c r="C410" i="1"/>
  <c r="B410" i="1"/>
  <c r="A251" i="1"/>
  <c r="A304" i="1"/>
  <c r="B463" i="1"/>
  <c r="C463" i="1"/>
  <c r="BF522" i="1"/>
  <c r="B516" i="1"/>
  <c r="C516" i="1"/>
  <c r="A357" i="1"/>
  <c r="BF575" i="1"/>
  <c r="A410" i="1"/>
  <c r="B569" i="1"/>
  <c r="BF628" i="1"/>
  <c r="C569" i="1"/>
  <c r="B622" i="1"/>
  <c r="A463" i="1"/>
  <c r="C622" i="1"/>
  <c r="A516" i="1"/>
  <c r="C675" i="1"/>
  <c r="B675" i="1"/>
  <c r="B728" i="1"/>
  <c r="C728" i="1"/>
  <c r="A569" i="1"/>
  <c r="C40" i="1"/>
  <c r="A622" i="1"/>
  <c r="B40" i="1"/>
  <c r="B93" i="1"/>
  <c r="C93" i="1"/>
  <c r="A675" i="1"/>
  <c r="A728" i="1"/>
  <c r="B146" i="1"/>
  <c r="C146" i="1"/>
  <c r="BF258" i="1"/>
  <c r="B199" i="1"/>
  <c r="C199" i="1"/>
  <c r="A40" i="1"/>
  <c r="BF311" i="1"/>
  <c r="A93" i="1"/>
  <c r="B252" i="1"/>
  <c r="C252" i="1"/>
  <c r="C305" i="1"/>
  <c r="BF364" i="1"/>
  <c r="A146" i="1"/>
  <c r="B305" i="1"/>
  <c r="B358" i="1"/>
  <c r="A199" i="1"/>
  <c r="BF417" i="1"/>
  <c r="C358" i="1"/>
  <c r="A252" i="1"/>
  <c r="B411" i="1"/>
  <c r="C411" i="1"/>
  <c r="BF523" i="1"/>
  <c r="C464" i="1"/>
  <c r="B464" i="1"/>
  <c r="A305" i="1"/>
  <c r="B517" i="1"/>
  <c r="BF576" i="1"/>
  <c r="A358" i="1"/>
  <c r="C517" i="1"/>
  <c r="A411" i="1"/>
  <c r="BF629" i="1"/>
  <c r="B570" i="1"/>
  <c r="C570" i="1"/>
  <c r="C623" i="1"/>
  <c r="B623" i="1"/>
  <c r="A464" i="1"/>
  <c r="BF630" i="1"/>
  <c r="B676" i="1"/>
  <c r="A517" i="1"/>
  <c r="C676" i="1"/>
  <c r="A570" i="1"/>
  <c r="B729" i="1"/>
  <c r="C729" i="1"/>
  <c r="A623" i="1"/>
  <c r="C41" i="1"/>
  <c r="B41" i="1"/>
  <c r="B94" i="1"/>
  <c r="A676" i="1"/>
  <c r="C94" i="1"/>
  <c r="A729" i="1"/>
  <c r="B147" i="1"/>
  <c r="C147" i="1"/>
  <c r="A41" i="1"/>
  <c r="B200" i="1"/>
  <c r="BF259" i="1"/>
  <c r="C200" i="1"/>
  <c r="C253" i="1"/>
  <c r="BF260" i="1"/>
  <c r="BF312" i="1"/>
  <c r="A94" i="1"/>
  <c r="B253" i="1"/>
  <c r="B306" i="1"/>
  <c r="BF313" i="1"/>
  <c r="BF365" i="1"/>
  <c r="C306" i="1"/>
  <c r="A147" i="1"/>
  <c r="BF366" i="1"/>
  <c r="BF418" i="1"/>
  <c r="C359" i="1"/>
  <c r="B359" i="1"/>
  <c r="A200" i="1"/>
  <c r="A253" i="1"/>
  <c r="B412" i="1"/>
  <c r="BF419" i="1"/>
  <c r="C412" i="1"/>
  <c r="C465" i="1"/>
  <c r="BF524" i="1"/>
  <c r="A306" i="1"/>
  <c r="B465" i="1"/>
  <c r="A359" i="1"/>
  <c r="C518" i="1"/>
  <c r="B518" i="1"/>
  <c r="BF525" i="1"/>
  <c r="B571" i="1"/>
  <c r="A412" i="1"/>
  <c r="Q525" i="1"/>
  <c r="BF578" i="1"/>
  <c r="C571" i="1"/>
  <c r="B624" i="1"/>
  <c r="A465" i="1"/>
  <c r="BF631" i="1"/>
  <c r="C624" i="1"/>
  <c r="C677" i="1"/>
  <c r="A518" i="1"/>
  <c r="B677" i="1"/>
  <c r="B730" i="1"/>
  <c r="C730" i="1"/>
  <c r="A571" i="1"/>
  <c r="A624" i="1"/>
  <c r="B42" i="1"/>
  <c r="C42" i="1"/>
  <c r="C95" i="1"/>
  <c r="A677" i="1"/>
  <c r="B95" i="1"/>
  <c r="A730" i="1"/>
  <c r="B148" i="1"/>
  <c r="C148" i="1"/>
  <c r="B201" i="1"/>
  <c r="A42" i="1"/>
  <c r="C201" i="1"/>
  <c r="C254" i="1"/>
  <c r="A95" i="1"/>
  <c r="BF261" i="1"/>
  <c r="B254" i="1"/>
  <c r="B307" i="1"/>
  <c r="A148" i="1"/>
  <c r="BF314" i="1"/>
  <c r="C307" i="1"/>
  <c r="C360" i="1"/>
  <c r="B360" i="1"/>
  <c r="A201" i="1"/>
  <c r="BF367" i="1"/>
  <c r="BF420" i="1"/>
  <c r="A254" i="1"/>
  <c r="B413" i="1"/>
  <c r="C413" i="1"/>
  <c r="C466" i="1"/>
  <c r="A307" i="1"/>
  <c r="B466" i="1"/>
  <c r="B519" i="1"/>
  <c r="A360" i="1"/>
  <c r="BF526" i="1"/>
  <c r="C519" i="1"/>
  <c r="A413" i="1"/>
  <c r="B572" i="1"/>
  <c r="Q526" i="1"/>
  <c r="BF579" i="1"/>
  <c r="C572" i="1"/>
  <c r="BF632" i="1"/>
  <c r="C625" i="1"/>
  <c r="A466" i="1"/>
  <c r="B625" i="1"/>
  <c r="B678" i="1"/>
  <c r="C678" i="1"/>
  <c r="A519" i="1"/>
  <c r="C731" i="1"/>
  <c r="A572" i="1"/>
  <c r="B731" i="1"/>
  <c r="B43" i="1"/>
  <c r="A625" i="1"/>
  <c r="C43" i="1"/>
  <c r="C96" i="1"/>
  <c r="B96" i="1"/>
  <c r="A678" i="1"/>
  <c r="B149" i="1"/>
  <c r="A731" i="1"/>
  <c r="C149" i="1"/>
  <c r="C202" i="1"/>
  <c r="A43" i="1"/>
  <c r="B202" i="1"/>
  <c r="A96" i="1"/>
  <c r="C255" i="1"/>
  <c r="B255" i="1"/>
  <c r="BF262" i="1"/>
  <c r="B308" i="1"/>
  <c r="A149" i="1"/>
  <c r="BF315" i="1"/>
  <c r="C308" i="1"/>
  <c r="C361" i="1"/>
  <c r="B361" i="1"/>
  <c r="A202" i="1"/>
  <c r="BF368" i="1"/>
  <c r="BF421" i="1"/>
  <c r="B414" i="1"/>
  <c r="A255" i="1"/>
  <c r="C414" i="1"/>
  <c r="C467" i="1"/>
  <c r="B467" i="1"/>
  <c r="A308" i="1"/>
  <c r="BF527" i="1"/>
  <c r="A361" i="1"/>
  <c r="C520" i="1"/>
  <c r="B520" i="1"/>
  <c r="Q527" i="1"/>
  <c r="BF580" i="1"/>
  <c r="C573" i="1"/>
  <c r="B573" i="1"/>
  <c r="A414" i="1"/>
  <c r="B626" i="1"/>
  <c r="BF633" i="1"/>
  <c r="A467" i="1"/>
  <c r="C626" i="1"/>
  <c r="C679" i="1"/>
  <c r="A520" i="1"/>
  <c r="B679" i="1"/>
  <c r="B732" i="1"/>
  <c r="A573" i="1"/>
  <c r="C732" i="1"/>
  <c r="C44" i="1"/>
  <c r="B44" i="1"/>
  <c r="A626" i="1"/>
  <c r="A679" i="1"/>
  <c r="C97" i="1"/>
  <c r="B97" i="1"/>
  <c r="C150" i="1"/>
  <c r="B150" i="1"/>
  <c r="A732" i="1"/>
  <c r="A44" i="1"/>
  <c r="B203" i="1"/>
  <c r="C203" i="1"/>
  <c r="A97" i="1"/>
  <c r="C256" i="1"/>
  <c r="B256" i="1"/>
  <c r="BF263" i="1"/>
  <c r="B309" i="1"/>
  <c r="A150" i="1"/>
  <c r="BF316" i="1"/>
  <c r="C309" i="1"/>
  <c r="C362" i="1"/>
  <c r="BF369" i="1"/>
  <c r="B362" i="1"/>
  <c r="A203" i="1"/>
  <c r="BF422" i="1"/>
  <c r="B415" i="1"/>
  <c r="A256" i="1"/>
  <c r="C415" i="1"/>
  <c r="C468" i="1"/>
  <c r="B468" i="1"/>
  <c r="A309" i="1"/>
  <c r="BF528" i="1"/>
  <c r="A362" i="1"/>
  <c r="C521" i="1"/>
  <c r="B521" i="1"/>
  <c r="C574" i="1"/>
  <c r="Q528" i="1"/>
  <c r="BF581" i="1"/>
  <c r="B574" i="1"/>
  <c r="A415" i="1"/>
  <c r="B627" i="1"/>
  <c r="BF634" i="1"/>
  <c r="C627" i="1"/>
  <c r="A468" i="1"/>
  <c r="A521" i="1"/>
  <c r="C680" i="1"/>
  <c r="B680" i="1"/>
  <c r="C733" i="1"/>
  <c r="B733" i="1"/>
  <c r="A574" i="1"/>
  <c r="A627" i="1"/>
  <c r="B45" i="1"/>
  <c r="C45" i="1"/>
  <c r="A680" i="1"/>
  <c r="C98" i="1"/>
  <c r="B98" i="1"/>
  <c r="C151" i="1"/>
  <c r="B151" i="1"/>
  <c r="A733" i="1"/>
  <c r="A45" i="1"/>
  <c r="B204" i="1"/>
  <c r="C204" i="1"/>
  <c r="C257" i="1"/>
  <c r="A98" i="1"/>
  <c r="B257" i="1"/>
  <c r="BF264" i="1"/>
  <c r="BF317" i="1"/>
  <c r="B310" i="1"/>
  <c r="A151" i="1"/>
  <c r="C310" i="1"/>
  <c r="BF370" i="1"/>
  <c r="C363" i="1"/>
  <c r="B363" i="1"/>
  <c r="A204" i="1"/>
  <c r="A257" i="1"/>
  <c r="BF423" i="1"/>
  <c r="C416" i="1"/>
  <c r="B416" i="1"/>
  <c r="B469" i="1"/>
  <c r="C469" i="1"/>
  <c r="A310" i="1"/>
  <c r="A363" i="1"/>
  <c r="C522" i="1"/>
  <c r="BF529" i="1"/>
  <c r="B522" i="1"/>
  <c r="C575" i="1"/>
  <c r="BF582" i="1"/>
  <c r="A416" i="1"/>
  <c r="B575" i="1"/>
  <c r="A469" i="1"/>
  <c r="C628" i="1"/>
  <c r="B628" i="1"/>
  <c r="BF635" i="1"/>
  <c r="B681" i="1"/>
  <c r="C681" i="1"/>
  <c r="A522" i="1"/>
  <c r="A575" i="1"/>
  <c r="B734" i="1"/>
  <c r="C734" i="1"/>
  <c r="C46" i="1"/>
  <c r="A628" i="1"/>
  <c r="B46" i="1"/>
  <c r="A681" i="1"/>
  <c r="B99" i="1"/>
  <c r="C99" i="1"/>
  <c r="C152" i="1"/>
  <c r="B152" i="1"/>
  <c r="A734" i="1"/>
  <c r="B205" i="1"/>
  <c r="C205" i="1"/>
  <c r="A46" i="1"/>
  <c r="A99" i="1"/>
  <c r="C258" i="1"/>
  <c r="BF265" i="1"/>
  <c r="B258" i="1"/>
  <c r="B311" i="1"/>
  <c r="C311" i="1"/>
  <c r="BF318" i="1"/>
  <c r="A152" i="1"/>
  <c r="A205" i="1"/>
  <c r="B364" i="1"/>
  <c r="C364" i="1"/>
  <c r="BF371" i="1"/>
  <c r="B417" i="1"/>
  <c r="C417" i="1"/>
  <c r="BF424" i="1"/>
  <c r="A258" i="1"/>
  <c r="A311" i="1"/>
  <c r="C470" i="1"/>
  <c r="B470" i="1"/>
  <c r="C523" i="1"/>
  <c r="A364" i="1"/>
  <c r="B523" i="1"/>
  <c r="BF530" i="1"/>
  <c r="BF583" i="1"/>
  <c r="A417" i="1"/>
  <c r="B576" i="1"/>
  <c r="C576" i="1"/>
  <c r="B629" i="1"/>
  <c r="BF636" i="1"/>
  <c r="C629" i="1"/>
  <c r="A470" i="1"/>
  <c r="A523" i="1"/>
  <c r="C682" i="1"/>
  <c r="B682" i="1"/>
  <c r="B735" i="1"/>
  <c r="C735" i="1"/>
  <c r="A576" i="1"/>
  <c r="A629" i="1"/>
  <c r="B47" i="1"/>
  <c r="C47" i="1"/>
  <c r="B100" i="1"/>
  <c r="C100" i="1"/>
  <c r="A682" i="1"/>
  <c r="A735" i="1"/>
  <c r="B153" i="1"/>
  <c r="C153" i="1"/>
  <c r="C206" i="1"/>
  <c r="A47" i="1"/>
  <c r="B206" i="1"/>
  <c r="B259" i="1"/>
  <c r="BF266" i="1"/>
  <c r="C259" i="1"/>
  <c r="A100" i="1"/>
  <c r="A153" i="1"/>
  <c r="C312" i="1"/>
  <c r="BF319" i="1"/>
  <c r="B312" i="1"/>
  <c r="B365" i="1"/>
  <c r="C365" i="1"/>
  <c r="BF372" i="1"/>
  <c r="A206" i="1"/>
  <c r="A259" i="1"/>
  <c r="B418" i="1"/>
  <c r="C418" i="1"/>
  <c r="BF425" i="1"/>
  <c r="B471" i="1"/>
  <c r="C471" i="1"/>
  <c r="A312" i="1"/>
  <c r="A365" i="1"/>
  <c r="C524" i="1"/>
  <c r="BF531" i="1"/>
  <c r="B524" i="1"/>
  <c r="C577" i="1"/>
  <c r="A418" i="1"/>
  <c r="BF584" i="1"/>
  <c r="B577" i="1"/>
  <c r="BF637" i="1"/>
  <c r="A471" i="1"/>
  <c r="B630" i="1"/>
  <c r="C630" i="1"/>
  <c r="C683" i="1"/>
  <c r="A524" i="1"/>
  <c r="B683" i="1"/>
  <c r="B736" i="1"/>
  <c r="C736" i="1"/>
  <c r="A577" i="1"/>
  <c r="A630" i="1"/>
  <c r="B48" i="1"/>
  <c r="C48" i="1"/>
  <c r="C101" i="1"/>
  <c r="A683" i="1"/>
  <c r="B101" i="1"/>
  <c r="A736" i="1"/>
  <c r="C154" i="1"/>
  <c r="B154" i="1"/>
  <c r="B207" i="1"/>
  <c r="C207" i="1"/>
  <c r="A48" i="1"/>
  <c r="A101" i="1"/>
  <c r="B260" i="1"/>
  <c r="C260" i="1"/>
  <c r="BF267" i="1"/>
  <c r="BF320" i="1"/>
  <c r="C313" i="1"/>
  <c r="B313" i="1"/>
  <c r="A154" i="1"/>
  <c r="BF373" i="1"/>
  <c r="A207" i="1"/>
  <c r="C366" i="1"/>
  <c r="B366" i="1"/>
  <c r="B419" i="1"/>
  <c r="A260" i="1"/>
  <c r="C419" i="1"/>
  <c r="BF426" i="1"/>
  <c r="C472" i="1"/>
  <c r="A313" i="1"/>
  <c r="B472" i="1"/>
  <c r="BF532" i="1"/>
  <c r="B525" i="1"/>
  <c r="C525" i="1"/>
  <c r="A366" i="1"/>
  <c r="BF585" i="1"/>
  <c r="C578" i="1"/>
  <c r="A419" i="1"/>
  <c r="B578" i="1"/>
  <c r="A472" i="1"/>
  <c r="BF638" i="1"/>
  <c r="B631" i="1"/>
  <c r="C631" i="1"/>
  <c r="C684" i="1"/>
  <c r="B684" i="1"/>
  <c r="A525" i="1"/>
  <c r="B737" i="1"/>
  <c r="A578" i="1"/>
  <c r="C737" i="1"/>
  <c r="C49" i="1"/>
  <c r="B49" i="1"/>
  <c r="A631" i="1"/>
  <c r="Q75" i="1"/>
  <c r="Q76" i="1"/>
  <c r="Q77" i="1"/>
  <c r="A684" i="1"/>
  <c r="C102" i="1"/>
  <c r="B102" i="1"/>
  <c r="B155" i="1"/>
  <c r="A737" i="1"/>
  <c r="C155" i="1"/>
  <c r="Q128" i="1"/>
  <c r="Q130" i="1"/>
  <c r="Q183" i="1"/>
  <c r="Q236" i="1"/>
  <c r="Q289" i="1"/>
  <c r="Q342" i="1"/>
  <c r="C208" i="1"/>
  <c r="B208" i="1"/>
  <c r="Q181" i="1"/>
  <c r="A49" i="1"/>
  <c r="Q395" i="1"/>
  <c r="Q448" i="1"/>
  <c r="Q501" i="1"/>
  <c r="Q234" i="1"/>
  <c r="BF268" i="1"/>
  <c r="C261" i="1"/>
  <c r="A102" i="1"/>
  <c r="B261" i="1"/>
  <c r="A155" i="1"/>
  <c r="Q287" i="1"/>
  <c r="BF321" i="1"/>
  <c r="Q554" i="1"/>
  <c r="Q607" i="1"/>
  <c r="Q660" i="1"/>
  <c r="B314" i="1"/>
  <c r="C314" i="1"/>
  <c r="B367" i="1"/>
  <c r="C367" i="1"/>
  <c r="A208" i="1"/>
  <c r="Q340" i="1"/>
  <c r="BF374" i="1"/>
  <c r="Q713" i="1"/>
  <c r="Q25" i="1"/>
  <c r="A261" i="1"/>
  <c r="B420" i="1"/>
  <c r="Q393" i="1"/>
  <c r="BF427" i="1"/>
  <c r="C420" i="1"/>
  <c r="Q446" i="1"/>
  <c r="A314" i="1"/>
  <c r="Q78" i="1"/>
  <c r="C473" i="1"/>
  <c r="B473" i="1"/>
  <c r="C526" i="1"/>
  <c r="A367" i="1"/>
  <c r="B526" i="1"/>
  <c r="Q131" i="1"/>
  <c r="Q499" i="1"/>
  <c r="BF533" i="1"/>
  <c r="Q552" i="1"/>
  <c r="BF586" i="1"/>
  <c r="B579" i="1"/>
  <c r="C579" i="1"/>
  <c r="Q184" i="1"/>
  <c r="Q237" i="1"/>
  <c r="Q290" i="1"/>
  <c r="A420" i="1"/>
  <c r="A473" i="1"/>
  <c r="C632" i="1"/>
  <c r="Q605" i="1"/>
  <c r="BF639" i="1"/>
  <c r="Q343" i="1"/>
  <c r="B632" i="1"/>
  <c r="Q396" i="1"/>
  <c r="Q449" i="1"/>
  <c r="Q502" i="1"/>
  <c r="C685" i="1"/>
  <c r="Q658" i="1"/>
  <c r="A526" i="1"/>
  <c r="B685" i="1"/>
  <c r="A579" i="1"/>
  <c r="B738" i="1"/>
  <c r="Q555" i="1"/>
  <c r="Q608" i="1"/>
  <c r="Q661" i="1"/>
  <c r="C738" i="1"/>
  <c r="Q711" i="1"/>
  <c r="B50" i="1"/>
  <c r="Q714" i="1"/>
  <c r="A632" i="1"/>
  <c r="C50" i="1"/>
  <c r="C103" i="1"/>
  <c r="A685" i="1"/>
  <c r="B103" i="1"/>
  <c r="Q26" i="1"/>
  <c r="A738" i="1"/>
  <c r="B156" i="1"/>
  <c r="Q79" i="1"/>
  <c r="C156" i="1"/>
  <c r="C209" i="1"/>
  <c r="B209" i="1"/>
  <c r="Q132" i="1"/>
  <c r="A50" i="1"/>
  <c r="A103" i="1"/>
  <c r="C262" i="1"/>
  <c r="B262" i="1"/>
  <c r="Q185" i="1"/>
  <c r="Q238" i="1"/>
  <c r="C315" i="1"/>
  <c r="B315" i="1"/>
  <c r="A156" i="1"/>
  <c r="Q291" i="1"/>
  <c r="Q344" i="1"/>
  <c r="A209" i="1"/>
  <c r="C368" i="1"/>
  <c r="B368" i="1"/>
  <c r="Q397" i="1"/>
  <c r="Q450" i="1"/>
  <c r="Q503" i="1"/>
  <c r="B421" i="1"/>
  <c r="A262" i="1"/>
  <c r="C421" i="1"/>
  <c r="Q556" i="1"/>
  <c r="C474" i="1"/>
  <c r="B474" i="1"/>
  <c r="A315" i="1"/>
  <c r="A368" i="1"/>
  <c r="C527" i="1"/>
  <c r="B527" i="1"/>
  <c r="Q609" i="1"/>
  <c r="Q662" i="1"/>
  <c r="C580" i="1"/>
  <c r="B580" i="1"/>
  <c r="Q715" i="1"/>
  <c r="A421" i="1"/>
  <c r="A474" i="1"/>
  <c r="B633" i="1"/>
  <c r="Q27" i="1"/>
  <c r="C633" i="1"/>
  <c r="B686" i="1"/>
  <c r="A527" i="1"/>
  <c r="C686" i="1"/>
  <c r="Q80" i="1"/>
  <c r="C739" i="1"/>
  <c r="B739" i="1"/>
  <c r="Q133" i="1"/>
  <c r="A580" i="1"/>
  <c r="A633" i="1"/>
  <c r="C51" i="1"/>
  <c r="B51" i="1"/>
  <c r="Q186" i="1"/>
  <c r="Q239" i="1"/>
  <c r="C104" i="1"/>
  <c r="B104" i="1"/>
  <c r="A686" i="1"/>
  <c r="Q292" i="1"/>
  <c r="A739" i="1"/>
  <c r="C157" i="1"/>
  <c r="B157" i="1"/>
  <c r="B210" i="1"/>
  <c r="Q345" i="1"/>
  <c r="A51" i="1"/>
  <c r="C210" i="1"/>
  <c r="C263" i="1"/>
  <c r="A104" i="1"/>
  <c r="Q398" i="1"/>
  <c r="Q451" i="1"/>
  <c r="Q504" i="1"/>
  <c r="B263" i="1"/>
  <c r="A157" i="1"/>
  <c r="Q557" i="1"/>
  <c r="C316" i="1"/>
  <c r="B316" i="1"/>
  <c r="Q610" i="1"/>
  <c r="Q663" i="1"/>
  <c r="C369" i="1"/>
  <c r="B369" i="1"/>
  <c r="A210" i="1"/>
  <c r="Q716" i="1"/>
  <c r="A263" i="1"/>
  <c r="C422" i="1"/>
  <c r="B422" i="1"/>
  <c r="Q28" i="1"/>
  <c r="B475" i="1"/>
  <c r="A316" i="1"/>
  <c r="C475" i="1"/>
  <c r="Q81" i="1"/>
  <c r="C528" i="1"/>
  <c r="B528" i="1"/>
  <c r="A369" i="1"/>
  <c r="A422" i="1"/>
  <c r="C581" i="1"/>
  <c r="B581" i="1"/>
  <c r="Q134" i="1"/>
  <c r="C634" i="1"/>
  <c r="B634" i="1"/>
  <c r="Q187" i="1"/>
  <c r="A475" i="1"/>
  <c r="A528" i="1"/>
  <c r="B687" i="1"/>
  <c r="Q240" i="1"/>
  <c r="C687" i="1"/>
  <c r="B740" i="1"/>
  <c r="A581" i="1"/>
  <c r="C740" i="1"/>
  <c r="Q293" i="1"/>
  <c r="Q346" i="1"/>
  <c r="A634" i="1"/>
  <c r="C52" i="1"/>
  <c r="Q399" i="1"/>
  <c r="Q452" i="1"/>
  <c r="Q505" i="1"/>
  <c r="B52" i="1"/>
  <c r="C105" i="1"/>
  <c r="Q558" i="1"/>
  <c r="A687" i="1"/>
  <c r="B105" i="1"/>
  <c r="B158" i="1"/>
  <c r="A740" i="1"/>
  <c r="Q611" i="1"/>
  <c r="Q664" i="1"/>
  <c r="C158" i="1"/>
  <c r="A52" i="1"/>
  <c r="Q717" i="1"/>
  <c r="B211" i="1"/>
  <c r="C211" i="1"/>
  <c r="C264" i="1"/>
  <c r="B264" i="1"/>
  <c r="Q29" i="1"/>
  <c r="A105" i="1"/>
  <c r="A158" i="1"/>
  <c r="B317" i="1"/>
  <c r="Q82" i="1"/>
  <c r="C317" i="1"/>
  <c r="C370" i="1"/>
  <c r="A211" i="1"/>
  <c r="B370" i="1"/>
  <c r="Q135" i="1"/>
  <c r="Q188" i="1"/>
  <c r="A264" i="1"/>
  <c r="B423" i="1"/>
  <c r="C423" i="1"/>
  <c r="Q241" i="1"/>
  <c r="C476" i="1"/>
  <c r="A317" i="1"/>
  <c r="B476" i="1"/>
  <c r="B529" i="1"/>
  <c r="C529" i="1"/>
  <c r="A370" i="1"/>
  <c r="Q294" i="1"/>
  <c r="C582" i="1"/>
  <c r="A423" i="1"/>
  <c r="Q347" i="1"/>
  <c r="B582" i="1"/>
  <c r="B635" i="1"/>
  <c r="A476" i="1"/>
  <c r="Q400" i="1"/>
  <c r="C635" i="1"/>
  <c r="A529" i="1"/>
  <c r="B688" i="1"/>
  <c r="C688" i="1"/>
  <c r="Q453" i="1"/>
  <c r="Q506" i="1"/>
  <c r="C741" i="1"/>
  <c r="A582" i="1"/>
  <c r="Q559" i="1"/>
  <c r="B741" i="1"/>
  <c r="B53" i="1"/>
  <c r="A635" i="1"/>
  <c r="Q612" i="1"/>
  <c r="Q665" i="1"/>
  <c r="C53" i="1"/>
  <c r="C106" i="1"/>
  <c r="A688" i="1"/>
  <c r="B106" i="1"/>
  <c r="Q718" i="1"/>
  <c r="Q30" i="1"/>
  <c r="A741" i="1"/>
  <c r="B159" i="1"/>
  <c r="C159" i="1"/>
  <c r="C212" i="1"/>
  <c r="A53" i="1"/>
  <c r="B212" i="1"/>
  <c r="Q83" i="1"/>
  <c r="A106" i="1"/>
  <c r="B265" i="1"/>
  <c r="Q136" i="1"/>
  <c r="C265" i="1"/>
  <c r="C318" i="1"/>
  <c r="B318" i="1"/>
  <c r="Q189" i="1"/>
  <c r="A159" i="1"/>
  <c r="A212" i="1"/>
  <c r="B371" i="1"/>
  <c r="C371" i="1"/>
  <c r="Q242" i="1"/>
  <c r="Q295" i="1"/>
  <c r="B424" i="1"/>
  <c r="C424" i="1"/>
  <c r="A265" i="1"/>
  <c r="Q348" i="1"/>
  <c r="A318" i="1"/>
  <c r="B477" i="1"/>
  <c r="C477" i="1"/>
  <c r="Q401" i="1"/>
  <c r="C530" i="1"/>
  <c r="A371" i="1"/>
  <c r="B530" i="1"/>
  <c r="B583" i="1"/>
  <c r="Q454" i="1"/>
  <c r="Q507" i="1"/>
  <c r="Q560" i="1"/>
  <c r="Q613" i="1"/>
  <c r="Q666" i="1"/>
  <c r="Q719" i="1"/>
  <c r="C583" i="1"/>
  <c r="A424" i="1"/>
  <c r="Q720" i="1"/>
  <c r="Q31" i="1"/>
  <c r="B636" i="1"/>
  <c r="A477" i="1"/>
  <c r="C636" i="1"/>
  <c r="B689" i="1"/>
  <c r="A530" i="1"/>
  <c r="Q32" i="1"/>
  <c r="Q84" i="1"/>
  <c r="Q137" i="1"/>
  <c r="Q190" i="1"/>
  <c r="C689" i="1"/>
  <c r="Q85" i="1"/>
  <c r="Q138" i="1"/>
  <c r="C742" i="1"/>
  <c r="A583" i="1"/>
  <c r="Q191" i="1"/>
  <c r="Q243" i="1"/>
  <c r="B742" i="1"/>
  <c r="Q244" i="1"/>
  <c r="Q245" i="1"/>
  <c r="Q246" i="1"/>
  <c r="Q247" i="1"/>
  <c r="Q248" i="1"/>
  <c r="Q296" i="1"/>
  <c r="C54" i="1"/>
  <c r="B54" i="1"/>
  <c r="A636" i="1"/>
  <c r="A689" i="1"/>
  <c r="C107" i="1"/>
  <c r="B107" i="1"/>
  <c r="Q297" i="1"/>
  <c r="Q298" i="1"/>
  <c r="Q299" i="1"/>
  <c r="Q300" i="1"/>
  <c r="Q301" i="1"/>
  <c r="Q302" i="1"/>
  <c r="Q349" i="1"/>
  <c r="Q249" i="1"/>
  <c r="B160" i="1"/>
  <c r="A742" i="1"/>
  <c r="Q350" i="1"/>
  <c r="Q351" i="1"/>
  <c r="Q352" i="1"/>
  <c r="Q353" i="1"/>
  <c r="Q354" i="1"/>
  <c r="Q355" i="1"/>
  <c r="Q402" i="1"/>
  <c r="C160" i="1"/>
  <c r="Q403" i="1"/>
  <c r="Q455" i="1"/>
  <c r="B213" i="1"/>
  <c r="C213" i="1"/>
  <c r="A54" i="1"/>
  <c r="Q404" i="1"/>
  <c r="Q405" i="1"/>
  <c r="Q406" i="1"/>
  <c r="Q407" i="1"/>
  <c r="Q456" i="1"/>
  <c r="Q509" i="1"/>
  <c r="Q562" i="1"/>
  <c r="C266" i="1"/>
  <c r="A107" i="1"/>
  <c r="B266" i="1"/>
  <c r="B319" i="1"/>
  <c r="A160" i="1"/>
  <c r="Q563" i="1"/>
  <c r="Q564" i="1"/>
  <c r="Q565" i="1"/>
  <c r="Q566" i="1"/>
  <c r="Q615" i="1"/>
  <c r="Q668" i="1"/>
  <c r="Q721" i="1"/>
  <c r="C319" i="1"/>
  <c r="Q408" i="1"/>
  <c r="Q460" i="1"/>
  <c r="Q513" i="1"/>
  <c r="Q461" i="1"/>
  <c r="Q514" i="1"/>
  <c r="C372" i="1"/>
  <c r="A213" i="1"/>
  <c r="B372" i="1"/>
  <c r="Q567" i="1"/>
  <c r="B425" i="1"/>
  <c r="C425" i="1"/>
  <c r="A266" i="1"/>
  <c r="Q620" i="1"/>
  <c r="Q673" i="1"/>
  <c r="C478" i="1"/>
  <c r="A319" i="1"/>
  <c r="B478" i="1"/>
  <c r="Q726" i="1"/>
  <c r="B531" i="1"/>
  <c r="C531" i="1"/>
  <c r="A372" i="1"/>
  <c r="A425" i="1"/>
  <c r="B584" i="1"/>
  <c r="C584" i="1"/>
  <c r="Q38" i="1"/>
  <c r="Q91" i="1"/>
  <c r="Q144" i="1"/>
  <c r="B637" i="1"/>
  <c r="C637" i="1"/>
  <c r="A478" i="1"/>
  <c r="A531" i="1"/>
  <c r="B690" i="1"/>
  <c r="C690" i="1"/>
  <c r="Q197" i="1"/>
  <c r="Q250" i="1"/>
  <c r="B743" i="1"/>
  <c r="C743" i="1"/>
  <c r="A584" i="1"/>
  <c r="A637" i="1"/>
  <c r="Q303" i="1"/>
  <c r="B55" i="1"/>
  <c r="C55" i="1"/>
  <c r="C108" i="1"/>
  <c r="B108" i="1"/>
  <c r="Q356" i="1"/>
  <c r="A690" i="1"/>
  <c r="A743" i="1"/>
  <c r="B161" i="1"/>
  <c r="Q409" i="1"/>
  <c r="C161" i="1"/>
  <c r="C214" i="1"/>
  <c r="Q462" i="1"/>
  <c r="Q515" i="1"/>
  <c r="Q568" i="1"/>
  <c r="A55" i="1"/>
  <c r="B214" i="1"/>
  <c r="B267" i="1"/>
  <c r="Q621" i="1"/>
  <c r="A108" i="1"/>
  <c r="C267" i="1"/>
  <c r="C320" i="1"/>
  <c r="Q674" i="1"/>
  <c r="A161" i="1"/>
  <c r="B320" i="1"/>
  <c r="B373" i="1"/>
  <c r="Q727" i="1"/>
  <c r="A214" i="1"/>
  <c r="C373" i="1"/>
  <c r="C426" i="1"/>
  <c r="Q39" i="1"/>
  <c r="A267" i="1"/>
  <c r="B426" i="1"/>
  <c r="B479" i="1"/>
  <c r="Q92" i="1"/>
  <c r="A320" i="1"/>
  <c r="C479" i="1"/>
  <c r="C532" i="1"/>
  <c r="Q145" i="1"/>
  <c r="A373" i="1"/>
  <c r="B532" i="1"/>
  <c r="B585" i="1"/>
  <c r="Q198" i="1"/>
  <c r="A426" i="1"/>
  <c r="C585" i="1"/>
  <c r="C638" i="1"/>
  <c r="Q251" i="1"/>
  <c r="A479" i="1"/>
  <c r="B638" i="1"/>
  <c r="B691" i="1"/>
  <c r="Q304" i="1"/>
  <c r="A532" i="1"/>
  <c r="C691" i="1"/>
  <c r="C744" i="1"/>
  <c r="Q357" i="1"/>
  <c r="A585" i="1"/>
  <c r="B744" i="1"/>
  <c r="B745" i="1"/>
  <c r="B56" i="1"/>
  <c r="B109" i="1"/>
  <c r="B162" i="1"/>
  <c r="B215" i="1"/>
  <c r="B268" i="1"/>
  <c r="B321" i="1"/>
  <c r="B374" i="1"/>
  <c r="B427" i="1"/>
  <c r="B480" i="1"/>
  <c r="B533" i="1"/>
  <c r="B586" i="1"/>
  <c r="B639" i="1"/>
  <c r="B692" i="1"/>
  <c r="Q410" i="1"/>
  <c r="A638" i="1"/>
  <c r="C56" i="1"/>
  <c r="C109" i="1"/>
  <c r="C162" i="1"/>
  <c r="C215" i="1"/>
  <c r="C268" i="1"/>
  <c r="C321" i="1"/>
  <c r="C374" i="1"/>
  <c r="C427" i="1"/>
  <c r="C480" i="1"/>
  <c r="C533" i="1"/>
  <c r="C586" i="1"/>
  <c r="C639" i="1"/>
  <c r="C692" i="1"/>
  <c r="C745" i="1"/>
  <c r="Q463" i="1"/>
  <c r="A691" i="1"/>
  <c r="A744" i="1"/>
  <c r="Q516" i="1"/>
  <c r="Q569" i="1"/>
  <c r="Q622" i="1"/>
  <c r="A56" i="1"/>
  <c r="A109" i="1"/>
  <c r="A162" i="1"/>
  <c r="A215" i="1"/>
  <c r="A268" i="1"/>
  <c r="A321" i="1"/>
  <c r="A374" i="1"/>
  <c r="A427" i="1"/>
  <c r="A480" i="1"/>
  <c r="A533" i="1"/>
  <c r="A586" i="1"/>
  <c r="A639" i="1"/>
  <c r="A692" i="1"/>
  <c r="A745" i="1"/>
  <c r="Q675" i="1"/>
  <c r="Q728" i="1"/>
  <c r="Q40" i="1"/>
  <c r="Q93" i="1"/>
  <c r="Q146" i="1"/>
  <c r="Q199" i="1"/>
  <c r="Q252" i="1"/>
  <c r="Q305" i="1"/>
  <c r="Q358" i="1"/>
  <c r="Q411" i="1"/>
  <c r="Q464" i="1"/>
  <c r="Q517" i="1"/>
  <c r="Q570" i="1"/>
  <c r="Q623" i="1"/>
  <c r="Q676" i="1"/>
  <c r="Q729" i="1"/>
  <c r="Q41" i="1"/>
  <c r="Q94" i="1"/>
  <c r="Q147" i="1"/>
  <c r="Q200" i="1"/>
  <c r="Q253" i="1"/>
  <c r="Q306" i="1"/>
  <c r="Q359" i="1"/>
  <c r="Q412" i="1"/>
  <c r="Q465" i="1"/>
  <c r="Q518" i="1"/>
  <c r="Q571" i="1"/>
  <c r="Q624" i="1"/>
  <c r="Q677" i="1"/>
  <c r="Q730" i="1"/>
  <c r="Q42" i="1"/>
  <c r="Q95" i="1"/>
  <c r="Q148" i="1"/>
  <c r="Q201" i="1"/>
  <c r="Q254" i="1"/>
  <c r="Q307" i="1"/>
  <c r="Q360" i="1"/>
  <c r="Q413" i="1"/>
  <c r="Q466" i="1"/>
  <c r="Q519" i="1"/>
  <c r="Q572" i="1"/>
  <c r="Q573" i="1"/>
  <c r="Q625" i="1"/>
  <c r="Q626" i="1"/>
  <c r="Q678" i="1"/>
  <c r="Q679" i="1"/>
  <c r="Q731" i="1"/>
  <c r="Q732" i="1"/>
  <c r="Q43" i="1"/>
  <c r="Q44" i="1"/>
  <c r="Q96" i="1"/>
  <c r="Q97" i="1"/>
  <c r="Q149" i="1"/>
  <c r="Q150" i="1"/>
  <c r="Q202" i="1"/>
  <c r="Q203" i="1"/>
  <c r="Q255" i="1"/>
  <c r="Q256" i="1"/>
  <c r="Q308" i="1"/>
  <c r="Q309" i="1"/>
  <c r="Q361" i="1"/>
  <c r="Q362" i="1"/>
  <c r="Q414" i="1"/>
  <c r="Q415" i="1"/>
  <c r="Q467" i="1"/>
  <c r="Q468" i="1"/>
  <c r="Q520" i="1"/>
  <c r="Q521" i="1"/>
  <c r="Q574" i="1"/>
  <c r="Q627" i="1"/>
  <c r="Q680" i="1"/>
  <c r="Q733" i="1"/>
  <c r="Q45" i="1"/>
  <c r="Q98" i="1"/>
  <c r="Q151" i="1"/>
  <c r="Q204" i="1"/>
  <c r="Q257" i="1"/>
  <c r="Q310" i="1"/>
  <c r="Q363" i="1"/>
  <c r="Q416" i="1"/>
  <c r="Q469" i="1"/>
  <c r="Q522" i="1"/>
  <c r="Q575" i="1"/>
  <c r="Q628" i="1"/>
  <c r="Q681" i="1"/>
  <c r="Q734" i="1"/>
  <c r="Q46" i="1"/>
  <c r="Q99" i="1"/>
  <c r="Q152" i="1"/>
  <c r="Q205" i="1"/>
  <c r="Q258" i="1"/>
  <c r="Q311" i="1"/>
  <c r="Q364" i="1"/>
  <c r="Q417" i="1"/>
  <c r="Q470" i="1"/>
  <c r="Q523" i="1"/>
  <c r="Q576" i="1"/>
  <c r="Q577" i="1"/>
  <c r="Q578" i="1"/>
  <c r="Q579" i="1"/>
  <c r="Q580" i="1"/>
  <c r="Q581" i="1"/>
  <c r="Q629" i="1"/>
  <c r="Q630" i="1"/>
  <c r="Q631" i="1"/>
  <c r="Q632" i="1"/>
  <c r="Q633" i="1"/>
  <c r="Q634" i="1"/>
  <c r="Q682" i="1"/>
  <c r="Q683" i="1"/>
  <c r="Q684" i="1"/>
  <c r="Q685" i="1"/>
  <c r="Q686" i="1"/>
  <c r="Q687" i="1"/>
  <c r="Q735" i="1"/>
  <c r="Q736" i="1"/>
  <c r="Q737" i="1"/>
  <c r="Q738" i="1"/>
  <c r="Q739" i="1"/>
  <c r="Q740" i="1"/>
  <c r="Q47" i="1"/>
  <c r="Q48" i="1"/>
  <c r="Q49" i="1"/>
  <c r="Q50" i="1"/>
  <c r="Q51" i="1"/>
  <c r="Q52" i="1"/>
  <c r="Q100" i="1"/>
  <c r="Q101" i="1"/>
  <c r="Q102" i="1"/>
  <c r="Q103" i="1"/>
  <c r="Q104" i="1"/>
  <c r="Q105" i="1"/>
  <c r="Q153" i="1"/>
  <c r="Q154" i="1"/>
  <c r="Q155" i="1"/>
  <c r="Q156" i="1"/>
  <c r="Q157" i="1"/>
  <c r="Q158" i="1"/>
  <c r="Q206" i="1"/>
  <c r="Q207" i="1"/>
  <c r="Q208" i="1"/>
  <c r="Q209" i="1"/>
  <c r="Q210" i="1"/>
  <c r="Q211" i="1"/>
  <c r="Q259" i="1"/>
  <c r="Q260" i="1"/>
  <c r="Q261" i="1"/>
  <c r="Q262" i="1"/>
  <c r="Q263" i="1"/>
  <c r="Q264" i="1"/>
  <c r="Q312" i="1"/>
  <c r="Q313" i="1"/>
  <c r="Q314" i="1"/>
  <c r="Q315" i="1"/>
  <c r="Q316" i="1"/>
  <c r="Q317" i="1"/>
  <c r="Q365" i="1"/>
  <c r="Q366" i="1"/>
  <c r="Q367" i="1"/>
  <c r="Q368" i="1"/>
  <c r="Q369" i="1"/>
  <c r="Q370" i="1"/>
  <c r="Q418" i="1"/>
  <c r="Q419" i="1"/>
  <c r="Q420" i="1"/>
  <c r="Q421" i="1"/>
  <c r="Q422" i="1"/>
  <c r="Q423" i="1"/>
  <c r="Q471" i="1"/>
  <c r="Q472" i="1"/>
  <c r="Q473" i="1"/>
  <c r="Q474" i="1"/>
  <c r="Q475" i="1"/>
  <c r="Q476" i="1"/>
  <c r="Q524" i="1"/>
  <c r="Q529" i="1"/>
  <c r="Q582" i="1"/>
  <c r="Q635" i="1"/>
  <c r="Q688" i="1"/>
  <c r="Q741" i="1"/>
  <c r="Q53" i="1"/>
  <c r="Q106" i="1"/>
  <c r="Q159" i="1"/>
  <c r="Q212" i="1"/>
  <c r="Q265" i="1"/>
  <c r="Q318" i="1"/>
  <c r="Q371" i="1"/>
  <c r="Q424" i="1"/>
  <c r="Q477" i="1"/>
  <c r="Q530" i="1"/>
  <c r="Q583" i="1"/>
  <c r="Q636" i="1"/>
  <c r="Q689" i="1"/>
  <c r="Q742" i="1"/>
  <c r="Q54" i="1"/>
  <c r="Q107" i="1"/>
  <c r="Q160" i="1"/>
  <c r="Q213" i="1"/>
  <c r="Q266" i="1"/>
  <c r="Q319" i="1"/>
  <c r="Q372" i="1"/>
  <c r="Q425" i="1"/>
  <c r="Q478" i="1"/>
  <c r="Q531" i="1"/>
  <c r="Q584" i="1"/>
  <c r="Q637" i="1"/>
  <c r="Q690" i="1"/>
  <c r="Q743" i="1"/>
  <c r="Q55" i="1"/>
  <c r="Q108" i="1"/>
  <c r="Q161" i="1"/>
  <c r="Q214" i="1"/>
  <c r="Q267" i="1"/>
  <c r="Q320" i="1"/>
  <c r="Q373" i="1"/>
  <c r="Q426" i="1"/>
  <c r="Q479" i="1"/>
  <c r="Q532" i="1"/>
  <c r="Q585" i="1"/>
  <c r="Q638" i="1"/>
  <c r="Q691" i="1"/>
  <c r="Q744" i="1"/>
  <c r="Q56" i="1"/>
  <c r="Q109" i="1"/>
  <c r="Q162" i="1"/>
  <c r="Q215" i="1"/>
  <c r="Q268" i="1"/>
  <c r="Q321" i="1"/>
  <c r="Q374" i="1"/>
  <c r="Q427" i="1"/>
  <c r="Q480" i="1"/>
  <c r="Q533" i="1"/>
  <c r="Q586" i="1"/>
  <c r="Q639" i="1"/>
  <c r="Q692" i="1"/>
  <c r="Q745" i="1"/>
</calcChain>
</file>

<file path=xl/comments1.xml><?xml version="1.0" encoding="utf-8"?>
<comments xmlns="http://schemas.openxmlformats.org/spreadsheetml/2006/main">
  <authors>
    <author>Melake Fessehazion</author>
    <author>user</author>
    <author>Abraham</author>
    <author>Noh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Ernesto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Melake/Mpendulo/David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1" authorId="0">
      <text>
        <r>
          <rPr>
            <b/>
            <sz val="9"/>
            <color indexed="81"/>
            <rFont val="Tahoma"/>
            <family val="2"/>
          </rPr>
          <t>Melake/Mpendulo/David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1" authorId="0">
      <text>
        <r>
          <rPr>
            <b/>
            <sz val="9"/>
            <color indexed="81"/>
            <rFont val="Tahoma"/>
            <family val="2"/>
          </rPr>
          <t>Caren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1" authorId="0">
      <text>
        <r>
          <rPr>
            <b/>
            <sz val="9"/>
            <color indexed="81"/>
            <rFont val="Tahoma"/>
            <family val="2"/>
          </rPr>
          <t>Melake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Lucerne generally cut in one day
Maize often harvested over more than 1 day</t>
        </r>
      </text>
    </comment>
    <comment ref="N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biomass production dry - above and below ground</t>
        </r>
      </text>
    </comment>
    <comment ref="AC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Above ground, dry</t>
        </r>
      </text>
    </comment>
    <comment ref="AL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 check!!!</t>
        </r>
      </text>
    </comment>
    <comment ref="AM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 check!!!</t>
        </r>
      </text>
    </comment>
    <comment ref="AS2" authorId="2">
      <text>
        <r>
          <rPr>
            <b/>
            <sz val="9"/>
            <color indexed="81"/>
            <rFont val="Tahoma"/>
            <family val="2"/>
          </rPr>
          <t>Abraham:</t>
        </r>
        <r>
          <rPr>
            <sz val="9"/>
            <color indexed="81"/>
            <rFont val="Tahoma"/>
            <family val="2"/>
          </rPr>
          <t xml:space="preserve">
% of days with SWC below 50% and above 100% of TAM.  To be clacuated by Aresti from converted SWC data</t>
        </r>
      </text>
    </comment>
    <comment ref="BE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Above ground dry matter production</t>
        </r>
      </text>
    </comment>
    <comment ref="BM2" authorId="3">
      <text>
        <r>
          <rPr>
            <b/>
            <sz val="8"/>
            <color indexed="81"/>
            <rFont val="Tahoma"/>
            <family val="2"/>
          </rPr>
          <t>Melake: ET estimated using long-term daily average weather data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I457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ESTIMATED FROM KC DERIVED</t>
        </r>
      </text>
    </comment>
  </commentList>
</comments>
</file>

<file path=xl/sharedStrings.xml><?xml version="1.0" encoding="utf-8"?>
<sst xmlns="http://schemas.openxmlformats.org/spreadsheetml/2006/main" count="3141" uniqueCount="400">
  <si>
    <t>SEBAL</t>
  </si>
  <si>
    <t>Field values</t>
  </si>
  <si>
    <t>Week no</t>
  </si>
  <si>
    <t xml:space="preserve"> Start date of the week</t>
  </si>
  <si>
    <t>End date of the week</t>
  </si>
  <si>
    <t>Farm name</t>
  </si>
  <si>
    <t>Field name</t>
  </si>
  <si>
    <t>Canopy cover (%)</t>
  </si>
  <si>
    <t>LAI</t>
  </si>
  <si>
    <t>Biom ACC</t>
  </si>
  <si>
    <t xml:space="preserve">Stress index (weekly average) </t>
  </si>
  <si>
    <t xml:space="preserve">Stress index (weekly %count): </t>
  </si>
  <si>
    <t>Acc ET</t>
  </si>
  <si>
    <t>Wheat</t>
  </si>
  <si>
    <t>Lucky Valley</t>
  </si>
  <si>
    <t>Lunenburg</t>
  </si>
  <si>
    <t>Lucerne</t>
  </si>
  <si>
    <t>Peanuts</t>
  </si>
  <si>
    <t>Barley</t>
  </si>
  <si>
    <t>De Kalk</t>
  </si>
  <si>
    <t>De Keur</t>
  </si>
  <si>
    <t>Dorp</t>
  </si>
  <si>
    <t>Taaibosch</t>
  </si>
  <si>
    <t>3</t>
  </si>
  <si>
    <t>Winter crop</t>
  </si>
  <si>
    <t>Summer crop</t>
  </si>
  <si>
    <t xml:space="preserve">Picton  </t>
  </si>
  <si>
    <t>E</t>
  </si>
  <si>
    <t>S</t>
  </si>
  <si>
    <t>ET</t>
  </si>
  <si>
    <t>mm</t>
  </si>
  <si>
    <t>Etdef</t>
  </si>
  <si>
    <t>Biomass prod (C3)</t>
  </si>
  <si>
    <t>kg/ha/wk</t>
  </si>
  <si>
    <t>mm/wk</t>
  </si>
  <si>
    <t>kg/m3</t>
  </si>
  <si>
    <t>SWC</t>
  </si>
  <si>
    <t>Etdeff</t>
  </si>
  <si>
    <t>Yield</t>
  </si>
  <si>
    <t>BWUE</t>
  </si>
  <si>
    <t>kg/ha</t>
  </si>
  <si>
    <t>t/ha</t>
  </si>
  <si>
    <t>Rain</t>
  </si>
  <si>
    <t>Irrig</t>
  </si>
  <si>
    <t>Canopy cover</t>
  </si>
  <si>
    <t>%</t>
  </si>
  <si>
    <t>ET (EC)</t>
  </si>
  <si>
    <t>Acc ET (EC)</t>
  </si>
  <si>
    <t>GWK information</t>
  </si>
  <si>
    <t>ET from SWC</t>
  </si>
  <si>
    <t>SWB</t>
  </si>
  <si>
    <t>Maize</t>
  </si>
  <si>
    <t>-</t>
  </si>
  <si>
    <t>LAI (destractive)</t>
  </si>
  <si>
    <t>SAPD readings</t>
  </si>
  <si>
    <t>LAI (Ceptometer)</t>
  </si>
  <si>
    <t>Stomatal condactance</t>
  </si>
  <si>
    <t>Blomdal</t>
  </si>
  <si>
    <t>ET measurment</t>
  </si>
  <si>
    <t>Planting date</t>
  </si>
  <si>
    <t>Harvesting date</t>
  </si>
  <si>
    <t xml:space="preserve">Winter grain crops (wheat/barely) </t>
  </si>
  <si>
    <t>Summer grain crops (Maize/ground nut)</t>
  </si>
  <si>
    <t>Pastures (lucerne/mixed pasture)</t>
  </si>
  <si>
    <t>18-10-2012</t>
  </si>
  <si>
    <t>30-06-2012</t>
  </si>
  <si>
    <t>01-12-2012</t>
  </si>
  <si>
    <t>De Kalk 10</t>
  </si>
  <si>
    <t>15-07-2012</t>
  </si>
  <si>
    <t>17-11-2012</t>
  </si>
  <si>
    <t>De Kuer</t>
  </si>
  <si>
    <t>11-07-2012</t>
  </si>
  <si>
    <t>04-12-2012</t>
  </si>
  <si>
    <t>10-12-2012</t>
  </si>
  <si>
    <t>02-07-2012</t>
  </si>
  <si>
    <t>Dorp 2</t>
  </si>
  <si>
    <t>29-11-2012</t>
  </si>
  <si>
    <t>Torquay 14</t>
  </si>
  <si>
    <t>18-06-2012</t>
  </si>
  <si>
    <t>30-11-2012</t>
  </si>
  <si>
    <t>Torquay 11</t>
  </si>
  <si>
    <t>Taaibosch 4</t>
  </si>
  <si>
    <t xml:space="preserve">Taaibosch </t>
  </si>
  <si>
    <t xml:space="preserve">De Kalk </t>
  </si>
  <si>
    <t xml:space="preserve">Dorp </t>
  </si>
  <si>
    <t>Torquay</t>
  </si>
  <si>
    <t xml:space="preserve">Picton </t>
  </si>
  <si>
    <t>Haresting dates</t>
  </si>
  <si>
    <t>Mixed pasture</t>
  </si>
  <si>
    <t>04-10-2012</t>
  </si>
  <si>
    <t>07-11-2012</t>
  </si>
  <si>
    <t>12-01-2013</t>
  </si>
  <si>
    <t>15-02-2013</t>
  </si>
  <si>
    <t>23-11-2012</t>
  </si>
  <si>
    <t>02-01-2013</t>
  </si>
  <si>
    <t>02-02-2013</t>
  </si>
  <si>
    <t>20-10-2012</t>
  </si>
  <si>
    <t>05-12-2012</t>
  </si>
  <si>
    <t>03-01-2013</t>
  </si>
  <si>
    <t>12-02-2013</t>
  </si>
  <si>
    <t>06-07-2012</t>
  </si>
  <si>
    <t>03-12-2013</t>
  </si>
  <si>
    <t>Co-ordinates</t>
  </si>
  <si>
    <t>(mmol.m ̄².s  ̄²)</t>
  </si>
  <si>
    <t>m</t>
  </si>
  <si>
    <t>Crop height</t>
  </si>
  <si>
    <t>index</t>
  </si>
  <si>
    <t xml:space="preserve">Leaf N conc. </t>
  </si>
  <si>
    <t>22-12-2012</t>
  </si>
  <si>
    <t>26-11-2012</t>
  </si>
  <si>
    <t>13-12-2012</t>
  </si>
  <si>
    <t>12-12-2012</t>
  </si>
  <si>
    <t>14-12-2012</t>
  </si>
  <si>
    <t>07-12-2012</t>
  </si>
  <si>
    <t>12-10-2012</t>
  </si>
  <si>
    <t>28-10-2012</t>
  </si>
  <si>
    <t>Acc ET from SWC</t>
  </si>
  <si>
    <t>mm/week</t>
  </si>
  <si>
    <t>Coordinates (Centre pivot)</t>
  </si>
  <si>
    <t>Coordinates (NPWM sampling area)</t>
  </si>
  <si>
    <t xml:space="preserve">   </t>
  </si>
  <si>
    <t>David GPS coordinates</t>
  </si>
  <si>
    <t>SAPWAT</t>
  </si>
  <si>
    <t>Compno</t>
  </si>
  <si>
    <t>Year</t>
  </si>
  <si>
    <t>Month</t>
  </si>
  <si>
    <t>Day</t>
  </si>
  <si>
    <t>Tx</t>
  </si>
  <si>
    <t>Tn</t>
  </si>
  <si>
    <t>Rs</t>
  </si>
  <si>
    <t>U2</t>
  </si>
  <si>
    <t>RHx</t>
  </si>
  <si>
    <t>RHn</t>
  </si>
  <si>
    <t>ET0</t>
  </si>
  <si>
    <t>HU</t>
  </si>
  <si>
    <t>CU</t>
  </si>
  <si>
    <t>DPCU</t>
  </si>
  <si>
    <t>VP</t>
  </si>
  <si>
    <t>SVP</t>
  </si>
  <si>
    <t>VPD</t>
  </si>
  <si>
    <t>UMax</t>
  </si>
  <si>
    <t>UHr</t>
  </si>
  <si>
    <t>AveT</t>
  </si>
  <si>
    <t>AveRH</t>
  </si>
  <si>
    <t>oC</t>
  </si>
  <si>
    <t>MJ</t>
  </si>
  <si>
    <t>m/s</t>
  </si>
  <si>
    <t>kPa</t>
  </si>
  <si>
    <t>week ending</t>
  </si>
  <si>
    <t>Ta</t>
  </si>
  <si>
    <t>Rh</t>
  </si>
  <si>
    <t>Eto</t>
  </si>
  <si>
    <t>u</t>
  </si>
  <si>
    <t>vpd</t>
  </si>
  <si>
    <t>Date</t>
  </si>
  <si>
    <t xml:space="preserve">ARC AWS De Hoek </t>
  </si>
  <si>
    <t>Plant date</t>
  </si>
  <si>
    <t>Harvest date</t>
  </si>
  <si>
    <t xml:space="preserve">Wil julle spesifiek mieliekultivar inligting hê? Al die mielies wat geplant was is ultra kort groeiers. Wil julle ook onderskei tussen grondbone soos akwa/ kwarts kultivars. Grondbone was hoofsaaklik akwa maar kan probeer uitvind om meer spesifiek te wees. </t>
  </si>
  <si>
    <t>Stuur vir julle grondbone se opbrengste sodra ek dit ontvang.</t>
  </si>
  <si>
    <t>28-02-2013</t>
  </si>
  <si>
    <t>11-04-2013</t>
  </si>
  <si>
    <t>Yield_Ave t/ha</t>
  </si>
  <si>
    <t>18-02-2013</t>
  </si>
  <si>
    <t>02-04-2013</t>
  </si>
  <si>
    <t>17-02-2013</t>
  </si>
  <si>
    <t>18-03-2013</t>
  </si>
  <si>
    <t>20-04-2013</t>
  </si>
  <si>
    <t>Yield t/ha</t>
  </si>
  <si>
    <t>MP</t>
  </si>
  <si>
    <t xml:space="preserve"> 10/12</t>
  </si>
  <si>
    <t xml:space="preserve"> 17/12</t>
  </si>
  <si>
    <t xml:space="preserve"> 07/01</t>
  </si>
  <si>
    <t xml:space="preserve"> 14/01</t>
  </si>
  <si>
    <t xml:space="preserve"> 21/01</t>
  </si>
  <si>
    <t xml:space="preserve"> 28/01</t>
  </si>
  <si>
    <t xml:space="preserve"> 04/02</t>
  </si>
  <si>
    <t xml:space="preserve"> 11/02</t>
  </si>
  <si>
    <t xml:space="preserve"> 18/02</t>
  </si>
  <si>
    <t xml:space="preserve"> 25/02</t>
  </si>
  <si>
    <t xml:space="preserve"> 04/03</t>
  </si>
  <si>
    <t xml:space="preserve"> 11/03</t>
  </si>
  <si>
    <t xml:space="preserve"> 18/03</t>
  </si>
  <si>
    <t xml:space="preserve"> 25/03</t>
  </si>
  <si>
    <t xml:space="preserve"> 03/04</t>
  </si>
  <si>
    <t>UpperSWC mm</t>
  </si>
  <si>
    <t>LowerSWC mm</t>
  </si>
  <si>
    <t>Soil depth mm</t>
  </si>
  <si>
    <t>Suplus / deficit mm</t>
  </si>
  <si>
    <t>kcEto estimate mm</t>
  </si>
  <si>
    <t>Irrig recomm mm</t>
  </si>
  <si>
    <t>Raingauge mm</t>
  </si>
  <si>
    <t xml:space="preserve"> 22/11</t>
  </si>
  <si>
    <t xml:space="preserve"> 26/11</t>
  </si>
  <si>
    <t xml:space="preserve"> 03/12</t>
  </si>
  <si>
    <t xml:space="preserve"> 24/12</t>
  </si>
  <si>
    <t xml:space="preserve"> 31/12</t>
  </si>
  <si>
    <t xml:space="preserve"> 01/04</t>
  </si>
  <si>
    <t xml:space="preserve"> 08/04</t>
  </si>
  <si>
    <t>sunflower</t>
  </si>
  <si>
    <t xml:space="preserve"> 19/02</t>
  </si>
  <si>
    <t xml:space="preserve"> 19/03</t>
  </si>
  <si>
    <t xml:space="preserve"> 15/04</t>
  </si>
  <si>
    <t xml:space="preserve"> 22/04</t>
  </si>
  <si>
    <t xml:space="preserve"> 29/04</t>
  </si>
  <si>
    <t xml:space="preserve"> 06/05</t>
  </si>
  <si>
    <t xml:space="preserve"> 16/05</t>
  </si>
  <si>
    <t xml:space="preserve"> 27/12</t>
  </si>
  <si>
    <t xml:space="preserve"> 03/02</t>
  </si>
  <si>
    <t xml:space="preserve"> 02/01</t>
  </si>
  <si>
    <t xml:space="preserve"> 09/01</t>
  </si>
  <si>
    <t xml:space="preserve"> 16/01</t>
  </si>
  <si>
    <t xml:space="preserve"> 23/01</t>
  </si>
  <si>
    <t xml:space="preserve"> 30/01</t>
  </si>
  <si>
    <t xml:space="preserve"> 06/02</t>
  </si>
  <si>
    <t xml:space="preserve"> 13/02</t>
  </si>
  <si>
    <t xml:space="preserve"> 20/02</t>
  </si>
  <si>
    <t xml:space="preserve"> 27/02</t>
  </si>
  <si>
    <t xml:space="preserve"> 06/03</t>
  </si>
  <si>
    <t xml:space="preserve"> 14/03</t>
  </si>
  <si>
    <t xml:space="preserve"> 20/03</t>
  </si>
  <si>
    <t xml:space="preserve"> 27/03</t>
  </si>
  <si>
    <t xml:space="preserve"> 10/04</t>
  </si>
  <si>
    <t xml:space="preserve"> 17/04</t>
  </si>
  <si>
    <t xml:space="preserve"> 25/04</t>
  </si>
  <si>
    <t xml:space="preserve"> 13/12</t>
  </si>
  <si>
    <t xml:space="preserve"> 19/12</t>
  </si>
  <si>
    <t xml:space="preserve"> 03/10</t>
  </si>
  <si>
    <t xml:space="preserve"> 10/10</t>
  </si>
  <si>
    <t xml:space="preserve"> 16/10</t>
  </si>
  <si>
    <t xml:space="preserve"> 24/10</t>
  </si>
  <si>
    <t xml:space="preserve"> 31/10</t>
  </si>
  <si>
    <t xml:space="preserve"> 07/11</t>
  </si>
  <si>
    <t xml:space="preserve"> 14/11</t>
  </si>
  <si>
    <t xml:space="preserve"> 21/11</t>
  </si>
  <si>
    <t xml:space="preserve"> 28/11</t>
  </si>
  <si>
    <t xml:space="preserve"> 05/12</t>
  </si>
  <si>
    <t xml:space="preserve"> 02/05</t>
  </si>
  <si>
    <t xml:space="preserve"> 08/05</t>
  </si>
  <si>
    <t xml:space="preserve"> 21/05</t>
  </si>
  <si>
    <t>N in upper leaf layer</t>
  </si>
  <si>
    <t>m2/m2</t>
  </si>
  <si>
    <t>fract</t>
  </si>
  <si>
    <t>Biomass sample no</t>
  </si>
  <si>
    <t>Biomass prod (adj C4)</t>
  </si>
  <si>
    <t>Biomass from first sample (c3)</t>
  </si>
  <si>
    <t>Biomass from first sample (C4)</t>
  </si>
  <si>
    <t>Corresponding SEBAL</t>
  </si>
  <si>
    <t>Field no.</t>
  </si>
  <si>
    <t>C3/C4</t>
  </si>
  <si>
    <t xml:space="preserve">C3 </t>
  </si>
  <si>
    <t xml:space="preserve">C4 </t>
  </si>
  <si>
    <t>C3</t>
  </si>
  <si>
    <t>C4</t>
  </si>
  <si>
    <t>N total in leaves</t>
  </si>
  <si>
    <t>N leaf %</t>
  </si>
  <si>
    <t>2.98</t>
  </si>
  <si>
    <t>5.91</t>
  </si>
  <si>
    <t>2.08</t>
  </si>
  <si>
    <t>2.61</t>
  </si>
  <si>
    <t>3.23</t>
  </si>
  <si>
    <t>2.74</t>
  </si>
  <si>
    <t>2.92</t>
  </si>
  <si>
    <t>2.87</t>
  </si>
  <si>
    <t>6.41</t>
  </si>
  <si>
    <t>3.73</t>
  </si>
  <si>
    <t>3.07</t>
  </si>
  <si>
    <t>2.34</t>
  </si>
  <si>
    <t>5.92</t>
  </si>
  <si>
    <t>5.79</t>
  </si>
  <si>
    <t>2.33</t>
  </si>
  <si>
    <t>2.54</t>
  </si>
  <si>
    <t>5.62</t>
  </si>
  <si>
    <t>2.67</t>
  </si>
  <si>
    <t>2.40</t>
  </si>
  <si>
    <t>3.20</t>
  </si>
  <si>
    <t>2.11</t>
  </si>
  <si>
    <t>2.58</t>
  </si>
  <si>
    <t>3.65</t>
  </si>
  <si>
    <t>2.42</t>
  </si>
  <si>
    <t>3.31</t>
  </si>
  <si>
    <t>5.61</t>
  </si>
  <si>
    <t>6.29</t>
  </si>
  <si>
    <t>3.57</t>
  </si>
  <si>
    <t>2.94</t>
  </si>
  <si>
    <t>3.66</t>
  </si>
  <si>
    <t>5.84</t>
  </si>
  <si>
    <t>3.40</t>
  </si>
  <si>
    <t>2.85</t>
  </si>
  <si>
    <t>3.58</t>
  </si>
  <si>
    <t>3.70</t>
  </si>
  <si>
    <t>kcETo planting date</t>
  </si>
  <si>
    <t>FIELD</t>
  </si>
  <si>
    <t>GWK REC</t>
  </si>
  <si>
    <t>KCETO</t>
  </si>
  <si>
    <t>Biom ACC from first sample</t>
  </si>
  <si>
    <t>Canopy cover %</t>
  </si>
  <si>
    <t xml:space="preserve">Acc Biomass prod </t>
  </si>
  <si>
    <t>20-11-2012</t>
  </si>
  <si>
    <t>field</t>
  </si>
  <si>
    <t>crop</t>
  </si>
  <si>
    <t>Cutting/Mowing dates</t>
  </si>
  <si>
    <t xml:space="preserve"> sampling date</t>
  </si>
  <si>
    <t>Taaibosch 6</t>
  </si>
  <si>
    <t>29-10-2012</t>
  </si>
  <si>
    <t>9-01-2013</t>
  </si>
  <si>
    <t>05-02-2013</t>
  </si>
  <si>
    <t>25-02-2013</t>
  </si>
  <si>
    <t>05-03-2013</t>
  </si>
  <si>
    <t>Picton 8</t>
  </si>
  <si>
    <t>15-10-2012</t>
  </si>
  <si>
    <t>30-10-2012</t>
  </si>
  <si>
    <t>09-01-2013</t>
  </si>
  <si>
    <t>06-02-2013</t>
  </si>
  <si>
    <t>04-03-2013</t>
  </si>
  <si>
    <t>Luneburg</t>
  </si>
  <si>
    <t>10-01-2013</t>
  </si>
  <si>
    <t>08-02-2013</t>
  </si>
  <si>
    <t>FINALDATES</t>
  </si>
  <si>
    <t>CORRESPONDING ET VALUES</t>
  </si>
  <si>
    <t>CORRESPONDING ACCUMULATED ET VALUES</t>
  </si>
  <si>
    <t>ADDITIONAL</t>
  </si>
  <si>
    <t>ET from swc+rain corrected</t>
  </si>
  <si>
    <t>Mixed pastures</t>
  </si>
  <si>
    <t>Sunflower</t>
  </si>
  <si>
    <t>5-12-2012</t>
  </si>
  <si>
    <t>7-12-2012</t>
  </si>
  <si>
    <t>Longitude</t>
  </si>
  <si>
    <t>Lattitude</t>
  </si>
  <si>
    <t>Crop</t>
  </si>
  <si>
    <t>Summer</t>
  </si>
  <si>
    <t>Planting/</t>
  </si>
  <si>
    <t>Cut dates</t>
  </si>
  <si>
    <t>20-10-2012, 20-11-2012, 05-12-2012, 03-01-2013, 12-02-2013</t>
  </si>
  <si>
    <t>18-10-2012, 23-11-2012, 02-01-2013, 02-02-2013</t>
  </si>
  <si>
    <t>Grazed continuously</t>
  </si>
  <si>
    <t>04-10-2012, 07-11-2012, 10-12-2012, 12-01-2013, 15-02-2013</t>
  </si>
  <si>
    <t xml:space="preserve">Taaibosch 1 (centre):    S 29°00.557’ E024°01.222’   </t>
  </si>
  <si>
    <t>Taaibosch 4 (centre):   S 29°01.050’ E024°01.330’</t>
  </si>
  <si>
    <t>Taaibosch 5 (centre):    S 29°00.989’ E024°01.885’</t>
  </si>
  <si>
    <t>Taaibosch 6 (centre):   S29°01.221’ E024°02.363’</t>
  </si>
  <si>
    <t>De Kalk 10 (infield):   S 29°02.625’ E023°55.608’</t>
  </si>
  <si>
    <t>De Keur (infield):   S 28°59.910’ E023°56.025’</t>
  </si>
  <si>
    <t>Picton 8 (centre):   S 29°00.209’ E023°55.029’</t>
  </si>
  <si>
    <t xml:space="preserve">Dorp 2 (infield):   S 29°05.859’ E023°46.129’   </t>
  </si>
  <si>
    <t>Blomdal (infield):   S 29°03.345’ E023°39.317’</t>
  </si>
  <si>
    <t>Luneburg (centre):   S 29°07.994’ E023°42.886’</t>
  </si>
  <si>
    <t>Lucky Valley (infield):   S 29°07.578’ E023°37.796’</t>
  </si>
  <si>
    <t>Torquay 2 (centre):   S 29°16.353’ E023°47.017’</t>
  </si>
  <si>
    <t>Torquay 11 (centre):   S 29°15.391’ E023°48.065’</t>
  </si>
  <si>
    <t>Torquay 14 (centre):   S 29°16.061’ E023°47.454’</t>
  </si>
  <si>
    <t>Harest dates</t>
  </si>
  <si>
    <t>Unknown</t>
  </si>
  <si>
    <t>Winter</t>
  </si>
  <si>
    <t>s</t>
  </si>
  <si>
    <t>PAW (SWC)</t>
  </si>
  <si>
    <t>Irrig+Rain from SWC/ kc*Eto</t>
  </si>
  <si>
    <r>
      <t xml:space="preserve">Biomass </t>
    </r>
    <r>
      <rPr>
        <sz val="9"/>
        <color rgb="FFFF0000"/>
        <rFont val="Calibri"/>
        <family val="2"/>
        <scheme val="minor"/>
      </rPr>
      <t>(total above ground)</t>
    </r>
  </si>
  <si>
    <t>ET est. (kcETo)</t>
  </si>
  <si>
    <t>ET(SWC)</t>
  </si>
  <si>
    <t>Harvester yield</t>
  </si>
  <si>
    <t>SEBAL CC</t>
  </si>
  <si>
    <t>MeasCC</t>
  </si>
  <si>
    <t>SWB CC</t>
  </si>
  <si>
    <t>Grain yield t/ha</t>
  </si>
  <si>
    <t>Biomass kg/ha</t>
  </si>
  <si>
    <t>Biomass t/ha</t>
  </si>
  <si>
    <t>ADM Meas kg ha-1</t>
  </si>
  <si>
    <t>SEBAL BIO C3 Total kg/ha</t>
  </si>
  <si>
    <t>SWB ADM kg/ha</t>
  </si>
  <si>
    <t>Measurement</t>
  </si>
  <si>
    <t>SEBAL C3 ADM kg/ha</t>
  </si>
  <si>
    <t>SEBAL BIO C4 Total kg/ha</t>
  </si>
  <si>
    <t>SEBAL C4 ADM kg/ha</t>
  </si>
  <si>
    <t>AccSEBALADM C4</t>
  </si>
  <si>
    <t>Acc SEBAL ADM C3 kg</t>
  </si>
  <si>
    <t>APPROACH 1</t>
  </si>
  <si>
    <t>Combine harvester dry yield t/ha</t>
  </si>
  <si>
    <t>HI (grain estimate)</t>
  </si>
  <si>
    <t>Field estimated grain t/ha</t>
  </si>
  <si>
    <t>Approach 2</t>
  </si>
  <si>
    <t>C3 SEBAL BIO ACC kg/ha</t>
  </si>
  <si>
    <t>T</t>
  </si>
  <si>
    <t>CC</t>
  </si>
  <si>
    <t>Root paritioning</t>
  </si>
  <si>
    <t>ADMpart</t>
  </si>
  <si>
    <t>Acc SEBAL C4 ADM Entire</t>
  </si>
  <si>
    <t>HI recalculated</t>
  </si>
  <si>
    <t>SEBAL Etdef acc</t>
  </si>
  <si>
    <t>HI</t>
  </si>
  <si>
    <t>kcETo</t>
  </si>
  <si>
    <t>New data from Dup (Koos Snyman)</t>
  </si>
  <si>
    <t>Dae na</t>
  </si>
  <si>
    <r>
      <t>mm. dag</t>
    </r>
    <r>
      <rPr>
        <b/>
        <vertAlign val="superscript"/>
        <sz val="8"/>
        <color theme="1"/>
        <rFont val="Times New Roman"/>
        <family val="1"/>
      </rPr>
      <t>-1</t>
    </r>
  </si>
  <si>
    <r>
      <t>mm. week</t>
    </r>
    <r>
      <rPr>
        <b/>
        <vertAlign val="superscript"/>
        <sz val="8"/>
        <color theme="1"/>
        <rFont val="Times New Roman"/>
        <family val="1"/>
      </rPr>
      <t>-1</t>
    </r>
  </si>
  <si>
    <t>Kc</t>
  </si>
  <si>
    <t>plant</t>
  </si>
  <si>
    <t>Totaal</t>
  </si>
  <si>
    <t>Etdef_acc</t>
  </si>
  <si>
    <t>Etdef/ET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</si>
</sst>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0.0"/>
    <numFmt numFmtId="166" formatCode="0.000"/>
  </numFmts>
  <fonts count="6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9C0006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rgb="FF000000"/>
      <name val="Calibri"/>
      <family val="2"/>
      <scheme val="minor"/>
    </font>
    <font>
      <sz val="9"/>
      <color rgb="FF92D05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theme="8"/>
      <name val="Calibri"/>
      <family val="2"/>
      <scheme val="minor"/>
    </font>
    <font>
      <b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  <border>
      <left style="thin">
        <color rgb="FFFFCC66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1">
    <xf numFmtId="0" fontId="0" fillId="0" borderId="0"/>
    <xf numFmtId="0" fontId="7" fillId="4" borderId="0" applyNumberFormat="0" applyBorder="0" applyAlignment="0" applyProtection="0"/>
    <xf numFmtId="0" fontId="9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6" borderId="0" applyNumberFormat="0" applyBorder="0" applyAlignment="0" applyProtection="0"/>
    <xf numFmtId="0" fontId="13" fillId="23" borderId="1" applyNumberFormat="0" applyAlignment="0" applyProtection="0"/>
    <xf numFmtId="0" fontId="14" fillId="24" borderId="2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22" fillId="25" borderId="0" applyNumberFormat="0" applyBorder="0" applyAlignment="0" applyProtection="0"/>
    <xf numFmtId="0" fontId="9" fillId="26" borderId="7" applyNumberFormat="0" applyFont="0" applyAlignment="0" applyProtection="0"/>
    <xf numFmtId="0" fontId="23" fillId="23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13" applyNumberFormat="0" applyAlignment="0" applyProtection="0"/>
    <xf numFmtId="0" fontId="37" fillId="30" borderId="14" applyNumberFormat="0" applyAlignment="0" applyProtection="0"/>
    <xf numFmtId="0" fontId="38" fillId="30" borderId="13" applyNumberFormat="0" applyAlignment="0" applyProtection="0"/>
    <xf numFmtId="0" fontId="39" fillId="0" borderId="15" applyNumberFormat="0" applyFill="0" applyAlignment="0" applyProtection="0"/>
    <xf numFmtId="0" fontId="40" fillId="31" borderId="16" applyNumberFormat="0" applyAlignment="0" applyProtection="0"/>
    <xf numFmtId="0" fontId="41" fillId="0" borderId="0" applyNumberFormat="0" applyFill="0" applyBorder="0" applyAlignment="0" applyProtection="0"/>
    <xf numFmtId="0" fontId="29" fillId="32" borderId="17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4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44" fillId="56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</cellStyleXfs>
  <cellXfs count="164">
    <xf numFmtId="0" fontId="0" fillId="0" borderId="0" xfId="0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1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2" fontId="28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9" xfId="0" applyFont="1" applyBorder="1" applyAlignment="1">
      <alignment horizontal="center" wrapText="1"/>
    </xf>
    <xf numFmtId="0" fontId="28" fillId="0" borderId="0" xfId="0" applyFont="1"/>
    <xf numFmtId="0" fontId="28" fillId="0" borderId="2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15" fontId="28" fillId="0" borderId="0" xfId="0" applyNumberFormat="1" applyFont="1"/>
    <xf numFmtId="0" fontId="45" fillId="0" borderId="0" xfId="0" applyFont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Border="1" applyAlignment="1">
      <alignment horizontal="center"/>
    </xf>
    <xf numFmtId="0" fontId="48" fillId="4" borderId="0" xfId="1" applyFont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1" fontId="50" fillId="0" borderId="0" xfId="2" applyNumberFormat="1" applyFont="1" applyBorder="1" applyAlignment="1">
      <alignment horizontal="center"/>
    </xf>
    <xf numFmtId="0" fontId="46" fillId="58" borderId="19" xfId="0" applyFont="1" applyFill="1" applyBorder="1" applyAlignment="1">
      <alignment horizontal="center" wrapText="1"/>
    </xf>
    <xf numFmtId="0" fontId="46" fillId="58" borderId="0" xfId="0" applyFont="1" applyFill="1"/>
    <xf numFmtId="15" fontId="46" fillId="58" borderId="0" xfId="0" applyNumberFormat="1" applyFont="1" applyFill="1"/>
    <xf numFmtId="15" fontId="51" fillId="0" borderId="0" xfId="0" applyNumberFormat="1" applyFont="1" applyFill="1" applyBorder="1" applyAlignment="1">
      <alignment horizontal="center"/>
    </xf>
    <xf numFmtId="0" fontId="49" fillId="0" borderId="0" xfId="0" applyFont="1"/>
    <xf numFmtId="15" fontId="49" fillId="0" borderId="0" xfId="0" applyNumberFormat="1" applyFont="1"/>
    <xf numFmtId="165" fontId="5" fillId="0" borderId="0" xfId="0" applyNumberFormat="1" applyFont="1" applyFill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5" fillId="59" borderId="0" xfId="0" applyNumberFormat="1" applyFont="1" applyFill="1" applyBorder="1" applyAlignment="1">
      <alignment horizontal="center" wrapText="1"/>
    </xf>
    <xf numFmtId="49" fontId="5" fillId="57" borderId="0" xfId="0" applyNumberFormat="1" applyFont="1" applyFill="1" applyBorder="1" applyAlignment="1">
      <alignment horizontal="center" wrapText="1"/>
    </xf>
    <xf numFmtId="2" fontId="5" fillId="57" borderId="0" xfId="0" applyNumberFormat="1" applyFont="1" applyFill="1" applyBorder="1" applyAlignment="1">
      <alignment horizontal="center" wrapText="1"/>
    </xf>
    <xf numFmtId="49" fontId="5" fillId="60" borderId="0" xfId="0" applyNumberFormat="1" applyFont="1" applyFill="1" applyBorder="1" applyAlignment="1">
      <alignment horizontal="center" wrapText="1"/>
    </xf>
    <xf numFmtId="49" fontId="46" fillId="61" borderId="0" xfId="0" applyNumberFormat="1" applyFont="1" applyFill="1" applyBorder="1" applyAlignment="1">
      <alignment horizontal="center" wrapText="1"/>
    </xf>
    <xf numFmtId="49" fontId="5" fillId="61" borderId="0" xfId="0" applyNumberFormat="1" applyFont="1" applyFill="1" applyBorder="1" applyAlignment="1">
      <alignment horizontal="center" wrapText="1"/>
    </xf>
    <xf numFmtId="0" fontId="5" fillId="61" borderId="0" xfId="0" applyFont="1" applyFill="1" applyBorder="1" applyAlignment="1">
      <alignment horizontal="center"/>
    </xf>
    <xf numFmtId="0" fontId="5" fillId="59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Border="1" applyAlignment="1">
      <alignment horizontal="center" wrapText="1"/>
    </xf>
    <xf numFmtId="0" fontId="2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60" borderId="0" xfId="0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5" fillId="57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28" fillId="2" borderId="28" xfId="0" applyFont="1" applyFill="1" applyBorder="1" applyAlignment="1">
      <alignment horizontal="center"/>
    </xf>
    <xf numFmtId="0" fontId="53" fillId="2" borderId="21" xfId="0" applyFont="1" applyFill="1" applyBorder="1" applyAlignment="1">
      <alignment horizontal="center" vertical="center"/>
    </xf>
    <xf numFmtId="0" fontId="53" fillId="2" borderId="22" xfId="0" applyFont="1" applyFill="1" applyBorder="1" applyAlignment="1">
      <alignment horizontal="center" vertical="center"/>
    </xf>
    <xf numFmtId="0" fontId="53" fillId="2" borderId="23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/>
    </xf>
    <xf numFmtId="0" fontId="54" fillId="2" borderId="24" xfId="0" applyFont="1" applyFill="1" applyBorder="1" applyAlignment="1">
      <alignment horizontal="center" vertical="center"/>
    </xf>
    <xf numFmtId="0" fontId="53" fillId="2" borderId="25" xfId="0" applyFont="1" applyFill="1" applyBorder="1" applyAlignment="1">
      <alignment horizontal="center" vertical="center"/>
    </xf>
    <xf numFmtId="0" fontId="53" fillId="2" borderId="24" xfId="0" applyFont="1" applyFill="1" applyBorder="1" applyAlignment="1">
      <alignment horizontal="center" vertical="center"/>
    </xf>
    <xf numFmtId="0" fontId="53" fillId="2" borderId="26" xfId="0" applyFont="1" applyFill="1" applyBorder="1" applyAlignment="1">
      <alignment horizontal="center" vertical="center"/>
    </xf>
    <xf numFmtId="0" fontId="53" fillId="2" borderId="27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15" fontId="55" fillId="0" borderId="0" xfId="0" applyNumberFormat="1" applyFont="1" applyFill="1" applyBorder="1" applyAlignment="1">
      <alignment horizontal="center"/>
    </xf>
    <xf numFmtId="49" fontId="55" fillId="0" borderId="0" xfId="0" applyNumberFormat="1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 vertical="center" wrapText="1"/>
    </xf>
    <xf numFmtId="1" fontId="55" fillId="0" borderId="0" xfId="0" applyNumberFormat="1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5" fillId="0" borderId="0" xfId="0" applyNumberFormat="1" applyFont="1" applyFill="1" applyBorder="1" applyAlignment="1">
      <alignment horizontal="center" vertical="center" wrapText="1"/>
    </xf>
    <xf numFmtId="0" fontId="5" fillId="4" borderId="0" xfId="1" applyFont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15" fontId="55" fillId="0" borderId="0" xfId="0" applyNumberFormat="1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/>
    </xf>
    <xf numFmtId="0" fontId="41" fillId="58" borderId="0" xfId="0" applyFont="1" applyFill="1"/>
    <xf numFmtId="0" fontId="4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Border="1" applyAlignment="1"/>
    <xf numFmtId="0" fontId="52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9" fillId="0" borderId="0" xfId="0" applyFont="1" applyFill="1" applyBorder="1" applyAlignment="1"/>
    <xf numFmtId="0" fontId="28" fillId="0" borderId="0" xfId="0" applyFont="1" applyBorder="1" applyAlignment="1"/>
    <xf numFmtId="0" fontId="28" fillId="0" borderId="31" xfId="0" applyFont="1" applyFill="1" applyBorder="1" applyAlignment="1"/>
    <xf numFmtId="0" fontId="28" fillId="0" borderId="31" xfId="0" applyFont="1" applyFill="1" applyBorder="1" applyAlignment="1">
      <alignment horizontal="center"/>
    </xf>
    <xf numFmtId="49" fontId="5" fillId="0" borderId="31" xfId="0" applyNumberFormat="1" applyFont="1" applyFill="1" applyBorder="1" applyAlignment="1">
      <alignment wrapText="1"/>
    </xf>
    <xf numFmtId="0" fontId="5" fillId="0" borderId="31" xfId="0" applyFont="1" applyFill="1" applyBorder="1" applyAlignment="1"/>
    <xf numFmtId="0" fontId="28" fillId="0" borderId="31" xfId="0" applyFont="1" applyBorder="1" applyAlignment="1"/>
    <xf numFmtId="0" fontId="5" fillId="0" borderId="31" xfId="0" applyFont="1" applyFill="1" applyBorder="1" applyAlignment="1">
      <alignment vertical="center" wrapText="1"/>
    </xf>
    <xf numFmtId="0" fontId="28" fillId="0" borderId="0" xfId="0" applyFont="1" applyAlignment="1"/>
    <xf numFmtId="166" fontId="28" fillId="0" borderId="31" xfId="0" applyNumberFormat="1" applyFont="1" applyBorder="1" applyAlignment="1"/>
    <xf numFmtId="166" fontId="28" fillId="0" borderId="31" xfId="0" applyNumberFormat="1" applyFont="1" applyFill="1" applyBorder="1" applyAlignment="1"/>
    <xf numFmtId="166" fontId="46" fillId="0" borderId="31" xfId="0" applyNumberFormat="1" applyFont="1" applyBorder="1" applyAlignment="1"/>
    <xf numFmtId="0" fontId="50" fillId="0" borderId="0" xfId="0" applyFont="1" applyFill="1" applyBorder="1" applyAlignment="1">
      <alignment horizontal="center"/>
    </xf>
    <xf numFmtId="0" fontId="28" fillId="57" borderId="0" xfId="0" applyFont="1" applyFill="1" applyAlignment="1">
      <alignment horizontal="center"/>
    </xf>
    <xf numFmtId="0" fontId="50" fillId="61" borderId="0" xfId="0" applyFont="1" applyFill="1" applyBorder="1" applyAlignment="1">
      <alignment horizontal="center"/>
    </xf>
    <xf numFmtId="2" fontId="46" fillId="58" borderId="0" xfId="0" applyNumberFormat="1" applyFont="1" applyFill="1" applyBorder="1" applyAlignment="1">
      <alignment horizontal="center"/>
    </xf>
    <xf numFmtId="0" fontId="5" fillId="58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 wrapText="1"/>
    </xf>
    <xf numFmtId="165" fontId="55" fillId="0" borderId="0" xfId="0" applyNumberFormat="1" applyFont="1" applyFill="1" applyBorder="1" applyAlignment="1">
      <alignment horizontal="center" wrapText="1"/>
    </xf>
    <xf numFmtId="165" fontId="55" fillId="0" borderId="0" xfId="0" applyNumberFormat="1" applyFont="1" applyBorder="1" applyAlignment="1">
      <alignment horizontal="center"/>
    </xf>
    <xf numFmtId="2" fontId="55" fillId="0" borderId="0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/>
    </xf>
    <xf numFmtId="165" fontId="28" fillId="2" borderId="0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46" fillId="61" borderId="0" xfId="0" applyFont="1" applyFill="1" applyBorder="1" applyAlignment="1">
      <alignment horizontal="center"/>
    </xf>
    <xf numFmtId="165" fontId="46" fillId="61" borderId="0" xfId="0" applyNumberFormat="1" applyFont="1" applyFill="1" applyBorder="1" applyAlignment="1">
      <alignment horizontal="center" wrapText="1"/>
    </xf>
    <xf numFmtId="165" fontId="5" fillId="61" borderId="0" xfId="0" applyNumberFormat="1" applyFont="1" applyFill="1" applyBorder="1" applyAlignment="1">
      <alignment horizontal="center" wrapText="1"/>
    </xf>
    <xf numFmtId="165" fontId="46" fillId="0" borderId="0" xfId="0" applyNumberFormat="1" applyFont="1" applyFill="1" applyBorder="1" applyAlignment="1">
      <alignment horizontal="center"/>
    </xf>
    <xf numFmtId="165" fontId="5" fillId="4" borderId="0" xfId="1" applyNumberFormat="1" applyFont="1" applyBorder="1" applyAlignment="1">
      <alignment horizontal="center"/>
    </xf>
    <xf numFmtId="165" fontId="46" fillId="0" borderId="0" xfId="0" applyNumberFormat="1" applyFont="1" applyBorder="1" applyAlignment="1">
      <alignment horizontal="center"/>
    </xf>
    <xf numFmtId="165" fontId="5" fillId="61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46" fillId="0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 wrapText="1"/>
    </xf>
    <xf numFmtId="0" fontId="58" fillId="0" borderId="0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 wrapText="1"/>
    </xf>
    <xf numFmtId="0" fontId="59" fillId="0" borderId="32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27" xfId="0" applyFont="1" applyBorder="1" applyAlignment="1">
      <alignment vertical="center" wrapText="1"/>
    </xf>
    <xf numFmtId="0" fontId="59" fillId="0" borderId="26" xfId="0" applyFont="1" applyBorder="1" applyAlignment="1">
      <alignment vertical="center" wrapText="1"/>
    </xf>
    <xf numFmtId="0" fontId="59" fillId="0" borderId="27" xfId="0" applyFont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46" fillId="0" borderId="3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0" fillId="57" borderId="0" xfId="0" applyFont="1" applyFill="1" applyBorder="1" applyAlignment="1">
      <alignment horizontal="center"/>
    </xf>
    <xf numFmtId="0" fontId="28" fillId="57" borderId="0" xfId="0" applyFont="1" applyFill="1" applyAlignment="1">
      <alignment horizontal="center"/>
    </xf>
    <xf numFmtId="0" fontId="50" fillId="59" borderId="0" xfId="0" applyFont="1" applyFill="1" applyBorder="1" applyAlignment="1">
      <alignment horizontal="center"/>
    </xf>
    <xf numFmtId="0" fontId="50" fillId="60" borderId="0" xfId="0" applyFont="1" applyFill="1" applyBorder="1" applyAlignment="1">
      <alignment horizontal="center"/>
    </xf>
    <xf numFmtId="165" fontId="45" fillId="61" borderId="0" xfId="0" applyNumberFormat="1" applyFont="1" applyFill="1" applyBorder="1" applyAlignment="1">
      <alignment horizontal="center"/>
    </xf>
    <xf numFmtId="165" fontId="50" fillId="61" borderId="0" xfId="0" applyNumberFormat="1" applyFont="1" applyFill="1" applyBorder="1" applyAlignment="1">
      <alignment horizontal="center"/>
    </xf>
    <xf numFmtId="0" fontId="50" fillId="61" borderId="0" xfId="0" applyFont="1" applyFill="1" applyBorder="1" applyAlignment="1">
      <alignment horizontal="center"/>
    </xf>
    <xf numFmtId="0" fontId="59" fillId="0" borderId="32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5" fillId="58" borderId="0" xfId="0" applyFont="1" applyFill="1" applyBorder="1" applyAlignment="1">
      <alignment horizontal="center"/>
    </xf>
    <xf numFmtId="15" fontId="55" fillId="58" borderId="0" xfId="0" applyNumberFormat="1" applyFont="1" applyFill="1" applyBorder="1" applyAlignment="1">
      <alignment horizontal="center"/>
    </xf>
    <xf numFmtId="0" fontId="55" fillId="58" borderId="0" xfId="0" applyFont="1" applyFill="1" applyBorder="1" applyAlignment="1">
      <alignment horizontal="center" vertical="center" wrapText="1"/>
    </xf>
    <xf numFmtId="0" fontId="5" fillId="58" borderId="0" xfId="0" applyFont="1" applyFill="1" applyBorder="1" applyAlignment="1">
      <alignment horizontal="center" vertical="center" wrapText="1"/>
    </xf>
    <xf numFmtId="15" fontId="55" fillId="58" borderId="0" xfId="0" applyNumberFormat="1" applyFont="1" applyFill="1" applyBorder="1" applyAlignment="1">
      <alignment horizontal="center" vertical="center" wrapText="1"/>
    </xf>
    <xf numFmtId="165" fontId="55" fillId="58" borderId="0" xfId="0" applyNumberFormat="1" applyFont="1" applyFill="1" applyBorder="1" applyAlignment="1">
      <alignment horizontal="center"/>
    </xf>
    <xf numFmtId="1" fontId="55" fillId="58" borderId="0" xfId="0" applyNumberFormat="1" applyFont="1" applyFill="1" applyBorder="1" applyAlignment="1">
      <alignment horizontal="center"/>
    </xf>
    <xf numFmtId="0" fontId="46" fillId="58" borderId="0" xfId="0" applyFont="1" applyFill="1" applyBorder="1" applyAlignment="1">
      <alignment horizontal="center"/>
    </xf>
    <xf numFmtId="165" fontId="55" fillId="58" borderId="0" xfId="0" applyNumberFormat="1" applyFont="1" applyFill="1" applyBorder="1" applyAlignment="1">
      <alignment horizontal="center" wrapText="1"/>
    </xf>
    <xf numFmtId="0" fontId="55" fillId="58" borderId="0" xfId="0" applyNumberFormat="1" applyFont="1" applyFill="1" applyBorder="1" applyAlignment="1">
      <alignment horizontal="center" vertical="center" wrapText="1"/>
    </xf>
  </cellXfs>
  <cellStyles count="91">
    <cellStyle name="20% - Accent1" xfId="62" builtinId="30" customBuiltin="1"/>
    <cellStyle name="20% - Accent1 2" xfId="3"/>
    <cellStyle name="20% - Accent2" xfId="66" builtinId="34" customBuiltin="1"/>
    <cellStyle name="20% - Accent2 2" xfId="4"/>
    <cellStyle name="20% - Accent3" xfId="70" builtinId="38" customBuiltin="1"/>
    <cellStyle name="20% - Accent3 2" xfId="5"/>
    <cellStyle name="20% - Accent4" xfId="74" builtinId="42" customBuiltin="1"/>
    <cellStyle name="20% - Accent4 2" xfId="6"/>
    <cellStyle name="20% - Accent5" xfId="78" builtinId="46" customBuiltin="1"/>
    <cellStyle name="20% - Accent5 2" xfId="7"/>
    <cellStyle name="20% - Accent6" xfId="82" builtinId="50" customBuiltin="1"/>
    <cellStyle name="20% - Accent6 2" xfId="8"/>
    <cellStyle name="40% - Accent1" xfId="63" builtinId="31" customBuiltin="1"/>
    <cellStyle name="40% - Accent1 2" xfId="9"/>
    <cellStyle name="40% - Accent2" xfId="67" builtinId="35" customBuiltin="1"/>
    <cellStyle name="40% - Accent2 2" xfId="10"/>
    <cellStyle name="40% - Accent3" xfId="71" builtinId="39" customBuiltin="1"/>
    <cellStyle name="40% - Accent3 2" xfId="11"/>
    <cellStyle name="40% - Accent4" xfId="75" builtinId="43" customBuiltin="1"/>
    <cellStyle name="40% - Accent4 2" xfId="12"/>
    <cellStyle name="40% - Accent5" xfId="79" builtinId="47" customBuiltin="1"/>
    <cellStyle name="40% - Accent5 2" xfId="13"/>
    <cellStyle name="40% - Accent6" xfId="83" builtinId="51" customBuiltin="1"/>
    <cellStyle name="40% - Accent6 2" xfId="14"/>
    <cellStyle name="60% - Accent1" xfId="64" builtinId="32" customBuiltin="1"/>
    <cellStyle name="60% - Accent1 2" xfId="15"/>
    <cellStyle name="60% - Accent2" xfId="68" builtinId="36" customBuiltin="1"/>
    <cellStyle name="60% - Accent2 2" xfId="16"/>
    <cellStyle name="60% - Accent3" xfId="72" builtinId="40" customBuiltin="1"/>
    <cellStyle name="60% - Accent3 2" xfId="17"/>
    <cellStyle name="60% - Accent4" xfId="76" builtinId="44" customBuiltin="1"/>
    <cellStyle name="60% - Accent4 2" xfId="18"/>
    <cellStyle name="60% - Accent5" xfId="80" builtinId="48" customBuiltin="1"/>
    <cellStyle name="60% - Accent5 2" xfId="19"/>
    <cellStyle name="60% - Accent6" xfId="84" builtinId="52" customBuiltin="1"/>
    <cellStyle name="60% - Accent6 2" xfId="20"/>
    <cellStyle name="Accent1" xfId="61" builtinId="29" customBuiltin="1"/>
    <cellStyle name="Accent1 2" xfId="21"/>
    <cellStyle name="Accent2" xfId="65" builtinId="33" customBuiltin="1"/>
    <cellStyle name="Accent2 2" xfId="22"/>
    <cellStyle name="Accent3" xfId="69" builtinId="37" customBuiltin="1"/>
    <cellStyle name="Accent3 2" xfId="23"/>
    <cellStyle name="Accent4" xfId="73" builtinId="41" customBuiltin="1"/>
    <cellStyle name="Accent4 2" xfId="24"/>
    <cellStyle name="Accent5" xfId="77" builtinId="45" customBuiltin="1"/>
    <cellStyle name="Accent5 2" xfId="25"/>
    <cellStyle name="Accent6" xfId="81" builtinId="49" customBuiltin="1"/>
    <cellStyle name="Accent6 2" xfId="26"/>
    <cellStyle name="Bad" xfId="1" builtinId="27" customBuiltin="1"/>
    <cellStyle name="Bad 2" xfId="27"/>
    <cellStyle name="Calculation" xfId="54" builtinId="22" customBuiltin="1"/>
    <cellStyle name="Calculation 2" xfId="28"/>
    <cellStyle name="Check Cell" xfId="56" builtinId="23" customBuiltin="1"/>
    <cellStyle name="Check Cell 2" xfId="29"/>
    <cellStyle name="Explanatory Text" xfId="59" builtinId="53" customBuiltin="1"/>
    <cellStyle name="Explanatory Text 2" xfId="30"/>
    <cellStyle name="Followed Hyperlink" xfId="86" builtinId="9" hidden="1"/>
    <cellStyle name="Followed Hyperlink" xfId="88" builtinId="9" hidden="1"/>
    <cellStyle name="Followed Hyperlink" xfId="90" builtinId="9" hidden="1"/>
    <cellStyle name="Good" xfId="50" builtinId="26" customBuiltin="1"/>
    <cellStyle name="Good 2" xfId="31"/>
    <cellStyle name="Heading 1" xfId="46" builtinId="16" customBuiltin="1"/>
    <cellStyle name="Heading 1 2" xfId="32"/>
    <cellStyle name="Heading 2" xfId="47" builtinId="17" customBuiltin="1"/>
    <cellStyle name="Heading 2 2" xfId="33"/>
    <cellStyle name="Heading 3" xfId="48" builtinId="18" customBuiltin="1"/>
    <cellStyle name="Heading 3 2" xfId="34"/>
    <cellStyle name="Heading 4" xfId="49" builtinId="19" customBuiltin="1"/>
    <cellStyle name="Heading 4 2" xfId="35"/>
    <cellStyle name="Hyperlink" xfId="85" builtinId="8" hidden="1"/>
    <cellStyle name="Hyperlink" xfId="87" builtinId="8" hidden="1"/>
    <cellStyle name="Hyperlink" xfId="89" builtinId="8" hidden="1"/>
    <cellStyle name="Hyperlink 2" xfId="36"/>
    <cellStyle name="Input" xfId="52" builtinId="20" customBuiltin="1"/>
    <cellStyle name="Input 2" xfId="37"/>
    <cellStyle name="Linked Cell" xfId="55" builtinId="24" customBuiltin="1"/>
    <cellStyle name="Linked Cell 2" xfId="38"/>
    <cellStyle name="Neutral" xfId="51" builtinId="28" customBuiltin="1"/>
    <cellStyle name="Neutral 2" xfId="39"/>
    <cellStyle name="Normal" xfId="0" builtinId="0"/>
    <cellStyle name="Normal 2" xfId="2"/>
    <cellStyle name="Note" xfId="58" builtinId="10" customBuiltin="1"/>
    <cellStyle name="Note 2" xfId="40"/>
    <cellStyle name="Output" xfId="53" builtinId="21" customBuiltin="1"/>
    <cellStyle name="Output 2" xfId="41"/>
    <cellStyle name="Title" xfId="45" builtinId="15" customBuiltin="1"/>
    <cellStyle name="Title 2" xfId="42"/>
    <cellStyle name="Total" xfId="60" builtinId="25" customBuiltin="1"/>
    <cellStyle name="Total 2" xfId="43"/>
    <cellStyle name="Warning Text" xfId="57" builtinId="11" customBuiltin="1"/>
    <cellStyle name="Warning Text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hartsheet" Target="chartsheets/sheet2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chartsheet" Target="chartsheets/sheet3.xml"/><Relationship Id="rId11" Type="http://schemas.openxmlformats.org/officeDocument/2006/relationships/chartsheet" Target="chartsheets/sheet4.xml"/><Relationship Id="rId12" Type="http://schemas.openxmlformats.org/officeDocument/2006/relationships/chartsheet" Target="chartsheets/sheet5.xml"/><Relationship Id="rId13" Type="http://schemas.openxmlformats.org/officeDocument/2006/relationships/chartsheet" Target="chartsheets/sheet6.xml"/><Relationship Id="rId14" Type="http://schemas.openxmlformats.org/officeDocument/2006/relationships/chartsheet" Target="chartsheets/sheet7.xml"/><Relationship Id="rId15" Type="http://schemas.openxmlformats.org/officeDocument/2006/relationships/chartsheet" Target="chartsheets/sheet8.xml"/><Relationship Id="rId16" Type="http://schemas.openxmlformats.org/officeDocument/2006/relationships/chartsheet" Target="chartsheets/sheet9.xml"/><Relationship Id="rId17" Type="http://schemas.openxmlformats.org/officeDocument/2006/relationships/chartsheet" Target="chartsheets/sheet10.xml"/><Relationship Id="rId18" Type="http://schemas.openxmlformats.org/officeDocument/2006/relationships/chartsheet" Target="chartsheets/sheet11.xml"/><Relationship Id="rId19" Type="http://schemas.openxmlformats.org/officeDocument/2006/relationships/worksheet" Target="worksheets/sheet8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'--Data--'!$AL$1</c:f>
              <c:strCache>
                <c:ptCount val="1"/>
                <c:pt idx="0">
                  <c:v>Field values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'--Data--'!$Z$5:$Z$493</c:f>
              <c:numCache>
                <c:formatCode>General</c:formatCode>
                <c:ptCount val="489"/>
                <c:pt idx="17">
                  <c:v>42.9</c:v>
                </c:pt>
                <c:pt idx="18">
                  <c:v>46.92</c:v>
                </c:pt>
                <c:pt idx="19">
                  <c:v>46.24</c:v>
                </c:pt>
                <c:pt idx="20">
                  <c:v>43.08</c:v>
                </c:pt>
                <c:pt idx="21">
                  <c:v>46.94</c:v>
                </c:pt>
                <c:pt idx="22">
                  <c:v>56.82000000000001</c:v>
                </c:pt>
                <c:pt idx="23">
                  <c:v>47.45</c:v>
                </c:pt>
                <c:pt idx="29">
                  <c:v>0.2</c:v>
                </c:pt>
                <c:pt idx="30">
                  <c:v>10.9</c:v>
                </c:pt>
                <c:pt idx="31">
                  <c:v>6.7</c:v>
                </c:pt>
                <c:pt idx="32">
                  <c:v>15.9</c:v>
                </c:pt>
                <c:pt idx="33">
                  <c:v>19.4</c:v>
                </c:pt>
                <c:pt idx="34">
                  <c:v>38.1</c:v>
                </c:pt>
                <c:pt idx="35">
                  <c:v>41.6</c:v>
                </c:pt>
                <c:pt idx="36">
                  <c:v>45.1</c:v>
                </c:pt>
                <c:pt idx="37">
                  <c:v>45.2</c:v>
                </c:pt>
                <c:pt idx="38">
                  <c:v>48.0</c:v>
                </c:pt>
                <c:pt idx="39">
                  <c:v>40.8</c:v>
                </c:pt>
                <c:pt idx="40">
                  <c:v>43.4</c:v>
                </c:pt>
                <c:pt idx="41">
                  <c:v>42.4</c:v>
                </c:pt>
                <c:pt idx="42">
                  <c:v>33.6</c:v>
                </c:pt>
                <c:pt idx="43">
                  <c:v>24.9</c:v>
                </c:pt>
                <c:pt idx="44">
                  <c:v>30.4</c:v>
                </c:pt>
                <c:pt idx="45">
                  <c:v>31.1</c:v>
                </c:pt>
                <c:pt idx="46">
                  <c:v>19.3</c:v>
                </c:pt>
                <c:pt idx="47">
                  <c:v>20.3</c:v>
                </c:pt>
                <c:pt idx="48">
                  <c:v>21.9</c:v>
                </c:pt>
                <c:pt idx="49">
                  <c:v>16.3</c:v>
                </c:pt>
                <c:pt idx="50">
                  <c:v>9.5</c:v>
                </c:pt>
                <c:pt idx="51">
                  <c:v>4.9</c:v>
                </c:pt>
                <c:pt idx="70">
                  <c:v>41.2</c:v>
                </c:pt>
                <c:pt idx="71">
                  <c:v>48.4</c:v>
                </c:pt>
                <c:pt idx="72">
                  <c:v>49.3</c:v>
                </c:pt>
                <c:pt idx="73">
                  <c:v>41.5</c:v>
                </c:pt>
                <c:pt idx="74">
                  <c:v>43.9</c:v>
                </c:pt>
                <c:pt idx="75">
                  <c:v>50.1</c:v>
                </c:pt>
                <c:pt idx="76">
                  <c:v>41.2</c:v>
                </c:pt>
                <c:pt idx="77">
                  <c:v>35.4</c:v>
                </c:pt>
                <c:pt idx="78">
                  <c:v>2.1</c:v>
                </c:pt>
                <c:pt idx="79">
                  <c:v>5.0</c:v>
                </c:pt>
                <c:pt idx="80">
                  <c:v>6.6</c:v>
                </c:pt>
                <c:pt idx="81">
                  <c:v>10.3</c:v>
                </c:pt>
                <c:pt idx="82">
                  <c:v>17.1</c:v>
                </c:pt>
                <c:pt idx="83">
                  <c:v>34.5</c:v>
                </c:pt>
                <c:pt idx="84">
                  <c:v>47.5</c:v>
                </c:pt>
                <c:pt idx="85">
                  <c:v>50.7</c:v>
                </c:pt>
                <c:pt idx="86">
                  <c:v>51.8</c:v>
                </c:pt>
                <c:pt idx="87">
                  <c:v>57</c:v>
                </c:pt>
                <c:pt idx="88">
                  <c:v>48.7</c:v>
                </c:pt>
                <c:pt idx="89">
                  <c:v>47.90000000000001</c:v>
                </c:pt>
                <c:pt idx="90">
                  <c:v>45.9</c:v>
                </c:pt>
                <c:pt idx="91">
                  <c:v>48.1</c:v>
                </c:pt>
                <c:pt idx="92">
                  <c:v>41.4</c:v>
                </c:pt>
                <c:pt idx="93">
                  <c:v>43.2</c:v>
                </c:pt>
                <c:pt idx="94">
                  <c:v>41.7</c:v>
                </c:pt>
                <c:pt idx="95">
                  <c:v>31.5</c:v>
                </c:pt>
                <c:pt idx="96">
                  <c:v>19.7</c:v>
                </c:pt>
                <c:pt idx="97">
                  <c:v>10.1</c:v>
                </c:pt>
                <c:pt idx="98">
                  <c:v>1.6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23">
                  <c:v>43.40000000000001</c:v>
                </c:pt>
                <c:pt idx="124">
                  <c:v>53.3</c:v>
                </c:pt>
                <c:pt idx="125">
                  <c:v>42.6</c:v>
                </c:pt>
                <c:pt idx="126">
                  <c:v>33.5</c:v>
                </c:pt>
                <c:pt idx="127">
                  <c:v>25.3</c:v>
                </c:pt>
                <c:pt idx="128">
                  <c:v>32.8</c:v>
                </c:pt>
                <c:pt idx="133">
                  <c:v>5.1</c:v>
                </c:pt>
                <c:pt idx="134">
                  <c:v>11.2</c:v>
                </c:pt>
                <c:pt idx="135">
                  <c:v>10.0</c:v>
                </c:pt>
                <c:pt idx="136">
                  <c:v>11.5</c:v>
                </c:pt>
                <c:pt idx="137">
                  <c:v>17.4</c:v>
                </c:pt>
                <c:pt idx="138">
                  <c:v>33.6</c:v>
                </c:pt>
                <c:pt idx="139">
                  <c:v>40.3</c:v>
                </c:pt>
                <c:pt idx="140">
                  <c:v>48.9</c:v>
                </c:pt>
                <c:pt idx="141">
                  <c:v>48.6</c:v>
                </c:pt>
                <c:pt idx="142">
                  <c:v>47.90000000000001</c:v>
                </c:pt>
                <c:pt idx="143">
                  <c:v>45.9</c:v>
                </c:pt>
                <c:pt idx="144">
                  <c:v>48.0</c:v>
                </c:pt>
                <c:pt idx="145">
                  <c:v>40.8</c:v>
                </c:pt>
                <c:pt idx="146">
                  <c:v>43.4</c:v>
                </c:pt>
                <c:pt idx="147">
                  <c:v>42.4</c:v>
                </c:pt>
                <c:pt idx="148">
                  <c:v>33.6</c:v>
                </c:pt>
                <c:pt idx="149">
                  <c:v>23.3</c:v>
                </c:pt>
                <c:pt idx="150">
                  <c:v>27.4</c:v>
                </c:pt>
                <c:pt idx="151">
                  <c:v>24.1</c:v>
                </c:pt>
                <c:pt idx="152">
                  <c:v>14.7</c:v>
                </c:pt>
                <c:pt idx="153">
                  <c:v>15.7</c:v>
                </c:pt>
                <c:pt idx="154">
                  <c:v>10.9</c:v>
                </c:pt>
                <c:pt idx="155">
                  <c:v>5.3</c:v>
                </c:pt>
                <c:pt idx="156">
                  <c:v>2.3</c:v>
                </c:pt>
                <c:pt idx="157">
                  <c:v>1.5</c:v>
                </c:pt>
                <c:pt idx="176">
                  <c:v>35.0</c:v>
                </c:pt>
                <c:pt idx="177">
                  <c:v>34.40000000000001</c:v>
                </c:pt>
                <c:pt idx="178">
                  <c:v>33.1</c:v>
                </c:pt>
                <c:pt idx="179">
                  <c:v>38.1</c:v>
                </c:pt>
                <c:pt idx="180">
                  <c:v>43.4</c:v>
                </c:pt>
                <c:pt idx="181">
                  <c:v>49.6</c:v>
                </c:pt>
                <c:pt idx="182">
                  <c:v>46.90000000000001</c:v>
                </c:pt>
                <c:pt idx="183">
                  <c:v>42.2</c:v>
                </c:pt>
                <c:pt idx="184">
                  <c:v>26.2</c:v>
                </c:pt>
                <c:pt idx="186">
                  <c:v>2.5</c:v>
                </c:pt>
                <c:pt idx="187">
                  <c:v>7.9</c:v>
                </c:pt>
                <c:pt idx="188">
                  <c:v>9.3</c:v>
                </c:pt>
                <c:pt idx="189">
                  <c:v>14.3</c:v>
                </c:pt>
                <c:pt idx="190">
                  <c:v>21.6</c:v>
                </c:pt>
                <c:pt idx="191">
                  <c:v>32.6</c:v>
                </c:pt>
                <c:pt idx="192">
                  <c:v>41.90000000000001</c:v>
                </c:pt>
                <c:pt idx="193">
                  <c:v>52.2</c:v>
                </c:pt>
                <c:pt idx="194">
                  <c:v>47.7</c:v>
                </c:pt>
                <c:pt idx="195">
                  <c:v>47.90000000000001</c:v>
                </c:pt>
                <c:pt idx="196">
                  <c:v>45.9</c:v>
                </c:pt>
                <c:pt idx="197">
                  <c:v>47.9</c:v>
                </c:pt>
                <c:pt idx="198">
                  <c:v>40.7</c:v>
                </c:pt>
                <c:pt idx="199">
                  <c:v>43.4</c:v>
                </c:pt>
                <c:pt idx="200">
                  <c:v>42.4</c:v>
                </c:pt>
                <c:pt idx="201">
                  <c:v>32.7</c:v>
                </c:pt>
                <c:pt idx="202">
                  <c:v>22.7</c:v>
                </c:pt>
                <c:pt idx="203">
                  <c:v>28.6</c:v>
                </c:pt>
                <c:pt idx="204">
                  <c:v>24.3</c:v>
                </c:pt>
                <c:pt idx="205">
                  <c:v>14.2</c:v>
                </c:pt>
                <c:pt idx="206">
                  <c:v>15.0</c:v>
                </c:pt>
                <c:pt idx="207">
                  <c:v>14.2</c:v>
                </c:pt>
                <c:pt idx="208">
                  <c:v>7.8</c:v>
                </c:pt>
                <c:pt idx="209">
                  <c:v>2.9</c:v>
                </c:pt>
                <c:pt idx="210">
                  <c:v>2.5</c:v>
                </c:pt>
                <c:pt idx="450">
                  <c:v>2.6</c:v>
                </c:pt>
                <c:pt idx="451">
                  <c:v>4.6</c:v>
                </c:pt>
                <c:pt idx="452">
                  <c:v>15.2</c:v>
                </c:pt>
                <c:pt idx="453">
                  <c:v>11.5</c:v>
                </c:pt>
                <c:pt idx="454">
                  <c:v>25.4</c:v>
                </c:pt>
                <c:pt idx="455">
                  <c:v>32.90000000000001</c:v>
                </c:pt>
                <c:pt idx="456">
                  <c:v>42.6</c:v>
                </c:pt>
                <c:pt idx="457">
                  <c:v>47.90000000000001</c:v>
                </c:pt>
                <c:pt idx="458">
                  <c:v>55.3</c:v>
                </c:pt>
                <c:pt idx="459">
                  <c:v>48.6</c:v>
                </c:pt>
                <c:pt idx="460">
                  <c:v>47.90000000000001</c:v>
                </c:pt>
                <c:pt idx="461">
                  <c:v>45.9</c:v>
                </c:pt>
                <c:pt idx="462">
                  <c:v>48.0</c:v>
                </c:pt>
                <c:pt idx="463">
                  <c:v>40.8</c:v>
                </c:pt>
                <c:pt idx="464">
                  <c:v>43.4</c:v>
                </c:pt>
                <c:pt idx="465">
                  <c:v>42.4</c:v>
                </c:pt>
                <c:pt idx="466">
                  <c:v>33.4</c:v>
                </c:pt>
                <c:pt idx="467">
                  <c:v>22.6</c:v>
                </c:pt>
                <c:pt idx="468">
                  <c:v>22.9</c:v>
                </c:pt>
                <c:pt idx="469">
                  <c:v>19.0</c:v>
                </c:pt>
                <c:pt idx="470">
                  <c:v>10.4</c:v>
                </c:pt>
                <c:pt idx="471">
                  <c:v>7.4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'--Data--'!$BM$4:$BM$493</c:f>
              <c:numCache>
                <c:formatCode>General</c:formatCode>
                <c:ptCount val="490"/>
                <c:pt idx="30">
                  <c:v>48.0</c:v>
                </c:pt>
                <c:pt idx="31">
                  <c:v>54.8</c:v>
                </c:pt>
                <c:pt idx="32">
                  <c:v>53.6</c:v>
                </c:pt>
                <c:pt idx="33">
                  <c:v>34.5</c:v>
                </c:pt>
                <c:pt idx="34">
                  <c:v>27.5</c:v>
                </c:pt>
                <c:pt idx="35">
                  <c:v>34.6</c:v>
                </c:pt>
                <c:pt idx="36">
                  <c:v>42.5</c:v>
                </c:pt>
                <c:pt idx="37">
                  <c:v>45</c:v>
                </c:pt>
                <c:pt idx="38">
                  <c:v>43.0</c:v>
                </c:pt>
                <c:pt idx="39">
                  <c:v>40.90000000000001</c:v>
                </c:pt>
                <c:pt idx="40">
                  <c:v>38.9</c:v>
                </c:pt>
                <c:pt idx="41">
                  <c:v>36.6</c:v>
                </c:pt>
                <c:pt idx="42">
                  <c:v>34.4</c:v>
                </c:pt>
                <c:pt idx="43">
                  <c:v>32.3</c:v>
                </c:pt>
                <c:pt idx="44">
                  <c:v>30.3</c:v>
                </c:pt>
                <c:pt idx="45">
                  <c:v>27.9</c:v>
                </c:pt>
                <c:pt idx="46">
                  <c:v>14.6</c:v>
                </c:pt>
                <c:pt idx="79">
                  <c:v>40.2</c:v>
                </c:pt>
                <c:pt idx="80">
                  <c:v>55.70000000000001</c:v>
                </c:pt>
                <c:pt idx="81">
                  <c:v>48.8</c:v>
                </c:pt>
                <c:pt idx="82">
                  <c:v>45.7</c:v>
                </c:pt>
                <c:pt idx="83">
                  <c:v>24.2</c:v>
                </c:pt>
                <c:pt idx="84">
                  <c:v>31.8</c:v>
                </c:pt>
                <c:pt idx="85">
                  <c:v>41.3</c:v>
                </c:pt>
                <c:pt idx="86">
                  <c:v>46.8</c:v>
                </c:pt>
                <c:pt idx="87">
                  <c:v>49.90000000000001</c:v>
                </c:pt>
                <c:pt idx="88">
                  <c:v>48.8</c:v>
                </c:pt>
                <c:pt idx="89">
                  <c:v>46.6</c:v>
                </c:pt>
                <c:pt idx="90">
                  <c:v>44.79999999999998</c:v>
                </c:pt>
                <c:pt idx="91">
                  <c:v>42.7</c:v>
                </c:pt>
                <c:pt idx="92">
                  <c:v>40.8</c:v>
                </c:pt>
                <c:pt idx="93">
                  <c:v>38.4</c:v>
                </c:pt>
                <c:pt idx="94">
                  <c:v>36.2</c:v>
                </c:pt>
                <c:pt idx="95">
                  <c:v>21.9</c:v>
                </c:pt>
                <c:pt idx="134">
                  <c:v>8.2</c:v>
                </c:pt>
                <c:pt idx="135">
                  <c:v>55.90000000000001</c:v>
                </c:pt>
                <c:pt idx="136">
                  <c:v>54.9</c:v>
                </c:pt>
                <c:pt idx="137">
                  <c:v>53.8</c:v>
                </c:pt>
                <c:pt idx="138">
                  <c:v>28.7</c:v>
                </c:pt>
                <c:pt idx="139">
                  <c:v>29.6</c:v>
                </c:pt>
                <c:pt idx="140">
                  <c:v>39.50000000000001</c:v>
                </c:pt>
                <c:pt idx="141">
                  <c:v>45.4</c:v>
                </c:pt>
                <c:pt idx="142">
                  <c:v>47.3</c:v>
                </c:pt>
                <c:pt idx="143">
                  <c:v>45</c:v>
                </c:pt>
                <c:pt idx="144">
                  <c:v>43.0</c:v>
                </c:pt>
                <c:pt idx="145">
                  <c:v>40.90000000000001</c:v>
                </c:pt>
                <c:pt idx="146">
                  <c:v>38.9</c:v>
                </c:pt>
                <c:pt idx="147">
                  <c:v>36.6</c:v>
                </c:pt>
                <c:pt idx="148">
                  <c:v>34.4</c:v>
                </c:pt>
                <c:pt idx="149">
                  <c:v>32.3</c:v>
                </c:pt>
                <c:pt idx="150">
                  <c:v>28.1</c:v>
                </c:pt>
                <c:pt idx="151">
                  <c:v>10.4</c:v>
                </c:pt>
                <c:pt idx="187">
                  <c:v>16.2</c:v>
                </c:pt>
                <c:pt idx="188">
                  <c:v>55.7</c:v>
                </c:pt>
                <c:pt idx="189">
                  <c:v>55.2</c:v>
                </c:pt>
                <c:pt idx="190">
                  <c:v>53.3</c:v>
                </c:pt>
                <c:pt idx="191">
                  <c:v>24.7</c:v>
                </c:pt>
                <c:pt idx="192">
                  <c:v>31.7</c:v>
                </c:pt>
                <c:pt idx="193">
                  <c:v>40.3</c:v>
                </c:pt>
                <c:pt idx="194">
                  <c:v>46.4</c:v>
                </c:pt>
                <c:pt idx="195">
                  <c:v>47.3</c:v>
                </c:pt>
                <c:pt idx="196">
                  <c:v>45</c:v>
                </c:pt>
                <c:pt idx="197">
                  <c:v>43.0</c:v>
                </c:pt>
                <c:pt idx="198">
                  <c:v>40.90000000000001</c:v>
                </c:pt>
                <c:pt idx="199">
                  <c:v>38.9</c:v>
                </c:pt>
                <c:pt idx="200">
                  <c:v>36.6</c:v>
                </c:pt>
                <c:pt idx="201">
                  <c:v>34.4</c:v>
                </c:pt>
                <c:pt idx="202">
                  <c:v>32.3</c:v>
                </c:pt>
                <c:pt idx="203">
                  <c:v>26.5</c:v>
                </c:pt>
                <c:pt idx="231">
                  <c:v>13.8</c:v>
                </c:pt>
                <c:pt idx="232">
                  <c:v>25.0</c:v>
                </c:pt>
                <c:pt idx="233">
                  <c:v>26.00000000000002</c:v>
                </c:pt>
                <c:pt idx="234">
                  <c:v>26.99999999999999</c:v>
                </c:pt>
                <c:pt idx="235">
                  <c:v>27.40000000000003</c:v>
                </c:pt>
                <c:pt idx="236">
                  <c:v>28.0</c:v>
                </c:pt>
                <c:pt idx="237">
                  <c:v>28.39999999999998</c:v>
                </c:pt>
                <c:pt idx="238">
                  <c:v>28.69999999999996</c:v>
                </c:pt>
                <c:pt idx="239">
                  <c:v>28.99999999999997</c:v>
                </c:pt>
                <c:pt idx="240">
                  <c:v>29.09999999999997</c:v>
                </c:pt>
                <c:pt idx="241">
                  <c:v>29.69999999999999</c:v>
                </c:pt>
                <c:pt idx="242">
                  <c:v>30.10000000000008</c:v>
                </c:pt>
                <c:pt idx="243">
                  <c:v>30.89999999999992</c:v>
                </c:pt>
                <c:pt idx="244">
                  <c:v>30.79999999999984</c:v>
                </c:pt>
                <c:pt idx="245">
                  <c:v>30.79999999999984</c:v>
                </c:pt>
                <c:pt idx="246">
                  <c:v>30.79999999999984</c:v>
                </c:pt>
                <c:pt idx="247">
                  <c:v>30.20000000000005</c:v>
                </c:pt>
                <c:pt idx="248">
                  <c:v>30.10000000000002</c:v>
                </c:pt>
                <c:pt idx="249">
                  <c:v>29.30000000000018</c:v>
                </c:pt>
                <c:pt idx="250">
                  <c:v>28.50000000000011</c:v>
                </c:pt>
                <c:pt idx="251">
                  <c:v>27.69999999999993</c:v>
                </c:pt>
                <c:pt idx="252">
                  <c:v>26.89999999999975</c:v>
                </c:pt>
                <c:pt idx="253">
                  <c:v>25.50000000000023</c:v>
                </c:pt>
                <c:pt idx="254">
                  <c:v>23.99999999999989</c:v>
                </c:pt>
                <c:pt idx="255">
                  <c:v>22.50000000000011</c:v>
                </c:pt>
                <c:pt idx="256">
                  <c:v>21.20000000000005</c:v>
                </c:pt>
                <c:pt idx="257">
                  <c:v>19.69999999999982</c:v>
                </c:pt>
                <c:pt idx="258">
                  <c:v>18.50000000000023</c:v>
                </c:pt>
                <c:pt idx="259">
                  <c:v>17.19999999999993</c:v>
                </c:pt>
                <c:pt idx="260">
                  <c:v>16.0999999999998</c:v>
                </c:pt>
                <c:pt idx="261">
                  <c:v>15.20000000000027</c:v>
                </c:pt>
                <c:pt idx="262">
                  <c:v>10.4000000000001</c:v>
                </c:pt>
                <c:pt idx="263">
                  <c:v>14.0</c:v>
                </c:pt>
                <c:pt idx="264">
                  <c:v>13.39999999999986</c:v>
                </c:pt>
                <c:pt idx="451">
                  <c:v>6.1</c:v>
                </c:pt>
                <c:pt idx="452">
                  <c:v>20.8</c:v>
                </c:pt>
                <c:pt idx="453">
                  <c:v>19.8</c:v>
                </c:pt>
                <c:pt idx="454">
                  <c:v>19.3</c:v>
                </c:pt>
                <c:pt idx="455">
                  <c:v>29.8</c:v>
                </c:pt>
                <c:pt idx="456">
                  <c:v>38.2</c:v>
                </c:pt>
                <c:pt idx="457">
                  <c:v>42.8</c:v>
                </c:pt>
                <c:pt idx="458">
                  <c:v>50.6</c:v>
                </c:pt>
                <c:pt idx="459">
                  <c:v>50.40000000000001</c:v>
                </c:pt>
                <c:pt idx="460">
                  <c:v>48.9</c:v>
                </c:pt>
                <c:pt idx="461">
                  <c:v>46.6</c:v>
                </c:pt>
                <c:pt idx="462">
                  <c:v>44.5</c:v>
                </c:pt>
                <c:pt idx="463">
                  <c:v>42.3</c:v>
                </c:pt>
                <c:pt idx="464">
                  <c:v>40.3</c:v>
                </c:pt>
                <c:pt idx="465">
                  <c:v>46.6</c:v>
                </c:pt>
                <c:pt idx="466">
                  <c:v>35.5</c:v>
                </c:pt>
                <c:pt idx="467">
                  <c:v>29.2</c:v>
                </c:pt>
                <c:pt idx="468">
                  <c:v>11.7</c:v>
                </c:pt>
              </c:numCache>
            </c:numRef>
          </c:yVal>
          <c:smooth val="0"/>
        </c:ser>
        <c:ser>
          <c:idx val="5"/>
          <c:order val="4"/>
          <c:tx>
            <c:v>kcETo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'--Data--'!$BY$4:$BY$493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22.825661</c:v>
                </c:pt>
                <c:pt idx="32">
                  <c:v>31.206871</c:v>
                </c:pt>
                <c:pt idx="33">
                  <c:v>30.295865</c:v>
                </c:pt>
                <c:pt idx="34">
                  <c:v>42.360423</c:v>
                </c:pt>
                <c:pt idx="35">
                  <c:v>47.01410200000001</c:v>
                </c:pt>
                <c:pt idx="36">
                  <c:v>47.442372</c:v>
                </c:pt>
                <c:pt idx="37">
                  <c:v>52.15582800000001</c:v>
                </c:pt>
                <c:pt idx="38">
                  <c:v>50.173808</c:v>
                </c:pt>
                <c:pt idx="39">
                  <c:v>56.002348</c:v>
                </c:pt>
                <c:pt idx="40">
                  <c:v>52.092322</c:v>
                </c:pt>
                <c:pt idx="41">
                  <c:v>53.663813</c:v>
                </c:pt>
                <c:pt idx="42">
                  <c:v>45.093554</c:v>
                </c:pt>
                <c:pt idx="43">
                  <c:v>25.965705</c:v>
                </c:pt>
                <c:pt idx="44">
                  <c:v>28.502103</c:v>
                </c:pt>
                <c:pt idx="45">
                  <c:v>28.24774</c:v>
                </c:pt>
                <c:pt idx="46">
                  <c:v>20.11513</c:v>
                </c:pt>
                <c:pt idx="79">
                  <c:v>0.0</c:v>
                </c:pt>
                <c:pt idx="80">
                  <c:v>13.956404</c:v>
                </c:pt>
                <c:pt idx="81">
                  <c:v>21.32197</c:v>
                </c:pt>
                <c:pt idx="82">
                  <c:v>19.284806</c:v>
                </c:pt>
                <c:pt idx="83">
                  <c:v>29.289261</c:v>
                </c:pt>
                <c:pt idx="84">
                  <c:v>37.38492</c:v>
                </c:pt>
                <c:pt idx="85">
                  <c:v>46.18411700000001</c:v>
                </c:pt>
                <c:pt idx="86">
                  <c:v>55.106371</c:v>
                </c:pt>
                <c:pt idx="87">
                  <c:v>48.654862</c:v>
                </c:pt>
                <c:pt idx="88">
                  <c:v>63.886923</c:v>
                </c:pt>
                <c:pt idx="89">
                  <c:v>66.731246</c:v>
                </c:pt>
                <c:pt idx="90">
                  <c:v>61.35052500000001</c:v>
                </c:pt>
                <c:pt idx="91">
                  <c:v>57.85713</c:v>
                </c:pt>
                <c:pt idx="92">
                  <c:v>48.00466</c:v>
                </c:pt>
                <c:pt idx="93">
                  <c:v>47.948951</c:v>
                </c:pt>
                <c:pt idx="94">
                  <c:v>41.637336</c:v>
                </c:pt>
                <c:pt idx="95">
                  <c:v>42.535121</c:v>
                </c:pt>
                <c:pt idx="96">
                  <c:v>33.224486</c:v>
                </c:pt>
                <c:pt idx="97">
                  <c:v>0.0</c:v>
                </c:pt>
                <c:pt idx="135">
                  <c:v>12.100718</c:v>
                </c:pt>
                <c:pt idx="136">
                  <c:v>18.76817</c:v>
                </c:pt>
                <c:pt idx="137">
                  <c:v>26.836935</c:v>
                </c:pt>
                <c:pt idx="138">
                  <c:v>35.421432</c:v>
                </c:pt>
                <c:pt idx="139">
                  <c:v>43.71958699999999</c:v>
                </c:pt>
                <c:pt idx="140">
                  <c:v>39.610794</c:v>
                </c:pt>
                <c:pt idx="141">
                  <c:v>53.346509</c:v>
                </c:pt>
                <c:pt idx="142">
                  <c:v>57.73429900000001</c:v>
                </c:pt>
                <c:pt idx="143">
                  <c:v>56.921377</c:v>
                </c:pt>
                <c:pt idx="144">
                  <c:v>60.37793400000001</c:v>
                </c:pt>
                <c:pt idx="145">
                  <c:v>53.698504</c:v>
                </c:pt>
                <c:pt idx="146">
                  <c:v>53.707996</c:v>
                </c:pt>
                <c:pt idx="147">
                  <c:v>46.64979</c:v>
                </c:pt>
                <c:pt idx="148">
                  <c:v>47.90183</c:v>
                </c:pt>
                <c:pt idx="149">
                  <c:v>40.258171</c:v>
                </c:pt>
                <c:pt idx="150">
                  <c:v>23.057989</c:v>
                </c:pt>
                <c:pt idx="151">
                  <c:v>23.292916</c:v>
                </c:pt>
                <c:pt idx="188" formatCode="0.00">
                  <c:v>12.100718</c:v>
                </c:pt>
                <c:pt idx="189" formatCode="0.00">
                  <c:v>18.76817</c:v>
                </c:pt>
                <c:pt idx="190" formatCode="0.00">
                  <c:v>26.836935</c:v>
                </c:pt>
                <c:pt idx="191" formatCode="0.00">
                  <c:v>35.421432</c:v>
                </c:pt>
                <c:pt idx="192" formatCode="0.00">
                  <c:v>43.71958699999999</c:v>
                </c:pt>
                <c:pt idx="193" formatCode="0.00">
                  <c:v>39.610794</c:v>
                </c:pt>
                <c:pt idx="194" formatCode="0.00">
                  <c:v>53.346509</c:v>
                </c:pt>
                <c:pt idx="195" formatCode="0.00">
                  <c:v>57.73429900000001</c:v>
                </c:pt>
                <c:pt idx="196" formatCode="0.00">
                  <c:v>56.921377</c:v>
                </c:pt>
                <c:pt idx="197" formatCode="0.00">
                  <c:v>60.37793400000001</c:v>
                </c:pt>
                <c:pt idx="198" formatCode="0.00">
                  <c:v>53.698504</c:v>
                </c:pt>
                <c:pt idx="199" formatCode="0.00">
                  <c:v>53.707996</c:v>
                </c:pt>
                <c:pt idx="200" formatCode="0.00">
                  <c:v>46.64979</c:v>
                </c:pt>
                <c:pt idx="201" formatCode="0.00">
                  <c:v>47.90183</c:v>
                </c:pt>
                <c:pt idx="202" formatCode="0.00">
                  <c:v>40.258171</c:v>
                </c:pt>
                <c:pt idx="203" formatCode="0.00">
                  <c:v>23.057989</c:v>
                </c:pt>
                <c:pt idx="204" formatCode="0.00">
                  <c:v>23.292916</c:v>
                </c:pt>
                <c:pt idx="284">
                  <c:v>35.0</c:v>
                </c:pt>
                <c:pt idx="285">
                  <c:v>37.0</c:v>
                </c:pt>
                <c:pt idx="286">
                  <c:v>47.0</c:v>
                </c:pt>
                <c:pt idx="287">
                  <c:v>55.0</c:v>
                </c:pt>
                <c:pt idx="288">
                  <c:v>66.0</c:v>
                </c:pt>
                <c:pt idx="289">
                  <c:v>35.0</c:v>
                </c:pt>
                <c:pt idx="290">
                  <c:v>37.0</c:v>
                </c:pt>
                <c:pt idx="291">
                  <c:v>47.0</c:v>
                </c:pt>
                <c:pt idx="292">
                  <c:v>55.0</c:v>
                </c:pt>
                <c:pt idx="293">
                  <c:v>66.0</c:v>
                </c:pt>
                <c:pt idx="294">
                  <c:v>35.0</c:v>
                </c:pt>
                <c:pt idx="295">
                  <c:v>37.0</c:v>
                </c:pt>
                <c:pt idx="296">
                  <c:v>47.0</c:v>
                </c:pt>
                <c:pt idx="297">
                  <c:v>55.0</c:v>
                </c:pt>
                <c:pt idx="298">
                  <c:v>66.0</c:v>
                </c:pt>
                <c:pt idx="299">
                  <c:v>35.0</c:v>
                </c:pt>
                <c:pt idx="300">
                  <c:v>37.0</c:v>
                </c:pt>
                <c:pt idx="301">
                  <c:v>47.0</c:v>
                </c:pt>
                <c:pt idx="302">
                  <c:v>55.0</c:v>
                </c:pt>
                <c:pt idx="303">
                  <c:v>66.0</c:v>
                </c:pt>
                <c:pt idx="304">
                  <c:v>35.0</c:v>
                </c:pt>
                <c:pt idx="305">
                  <c:v>37.0</c:v>
                </c:pt>
                <c:pt idx="306">
                  <c:v>47.0</c:v>
                </c:pt>
                <c:pt idx="307">
                  <c:v>55.0</c:v>
                </c:pt>
                <c:pt idx="308">
                  <c:v>66.0</c:v>
                </c:pt>
                <c:pt idx="391">
                  <c:v>8.281000000000001</c:v>
                </c:pt>
                <c:pt idx="392">
                  <c:v>9.4255</c:v>
                </c:pt>
                <c:pt idx="393">
                  <c:v>14.4855</c:v>
                </c:pt>
                <c:pt idx="394">
                  <c:v>19.652</c:v>
                </c:pt>
                <c:pt idx="395">
                  <c:v>19.919</c:v>
                </c:pt>
                <c:pt idx="396">
                  <c:v>25.227</c:v>
                </c:pt>
                <c:pt idx="397">
                  <c:v>30.1165</c:v>
                </c:pt>
                <c:pt idx="398">
                  <c:v>26.938</c:v>
                </c:pt>
                <c:pt idx="399">
                  <c:v>38.5335</c:v>
                </c:pt>
                <c:pt idx="400">
                  <c:v>31.743</c:v>
                </c:pt>
                <c:pt idx="401">
                  <c:v>40.068</c:v>
                </c:pt>
                <c:pt idx="402">
                  <c:v>43.758</c:v>
                </c:pt>
                <c:pt idx="403">
                  <c:v>48.096</c:v>
                </c:pt>
                <c:pt idx="404">
                  <c:v>51.633</c:v>
                </c:pt>
                <c:pt idx="405">
                  <c:v>41.355</c:v>
                </c:pt>
                <c:pt idx="406">
                  <c:v>44.442</c:v>
                </c:pt>
                <c:pt idx="407">
                  <c:v>48.96884</c:v>
                </c:pt>
                <c:pt idx="408">
                  <c:v>44.559</c:v>
                </c:pt>
                <c:pt idx="409">
                  <c:v>39.368</c:v>
                </c:pt>
                <c:pt idx="410">
                  <c:v>30.373</c:v>
                </c:pt>
                <c:pt idx="411">
                  <c:v>27.402</c:v>
                </c:pt>
                <c:pt idx="412">
                  <c:v>25.242</c:v>
                </c:pt>
                <c:pt idx="413">
                  <c:v>27.384</c:v>
                </c:pt>
                <c:pt idx="452">
                  <c:v>17.024354</c:v>
                </c:pt>
                <c:pt idx="453">
                  <c:v>15.072053</c:v>
                </c:pt>
                <c:pt idx="454">
                  <c:v>24.100075</c:v>
                </c:pt>
                <c:pt idx="455">
                  <c:v>32.482415</c:v>
                </c:pt>
                <c:pt idx="456">
                  <c:v>40.849839</c:v>
                </c:pt>
                <c:pt idx="457">
                  <c:v>49.457162</c:v>
                </c:pt>
                <c:pt idx="458">
                  <c:v>44.132037</c:v>
                </c:pt>
                <c:pt idx="459">
                  <c:v>58.810059</c:v>
                </c:pt>
                <c:pt idx="460">
                  <c:v>62.71884200000001</c:v>
                </c:pt>
                <c:pt idx="461">
                  <c:v>60.64721300000001</c:v>
                </c:pt>
                <c:pt idx="462">
                  <c:v>60.95954500000001</c:v>
                </c:pt>
                <c:pt idx="463">
                  <c:v>50.829434</c:v>
                </c:pt>
                <c:pt idx="464">
                  <c:v>50.67485</c:v>
                </c:pt>
                <c:pt idx="465">
                  <c:v>44.12763</c:v>
                </c:pt>
                <c:pt idx="466">
                  <c:v>45.185536</c:v>
                </c:pt>
                <c:pt idx="467">
                  <c:v>37.893759</c:v>
                </c:pt>
                <c:pt idx="468">
                  <c:v>20.352656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758168"/>
        <c:axId val="2119493048"/>
      </c:scatterChart>
      <c:valAx>
        <c:axId val="207375816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493048"/>
        <c:crosses val="autoZero"/>
        <c:crossBetween val="midCat"/>
      </c:valAx>
      <c:valAx>
        <c:axId val="21194930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Evapotranspiration</a:t>
                </a:r>
                <a:r>
                  <a:rPr lang="en-US" baseline="0"/>
                  <a:t> </a:t>
                </a:r>
                <a:r>
                  <a:rPr lang="en-US"/>
                  <a:t>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7375816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205582625048191"/>
          <c:h val="0.3175406285050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90471978183477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38100"/>
          </c:spPr>
          <c:marker>
            <c:symbol val="diamond"/>
            <c:size val="7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'--Data--'!$K$455:$K$480</c:f>
              <c:numCache>
                <c:formatCode>General</c:formatCode>
                <c:ptCount val="26"/>
                <c:pt idx="0">
                  <c:v>11.93</c:v>
                </c:pt>
                <c:pt idx="1">
                  <c:v>13.7799999999999</c:v>
                </c:pt>
                <c:pt idx="2">
                  <c:v>22.5799999999999</c:v>
                </c:pt>
                <c:pt idx="3">
                  <c:v>21.7399999999999</c:v>
                </c:pt>
                <c:pt idx="4">
                  <c:v>45.0099999999999</c:v>
                </c:pt>
                <c:pt idx="5">
                  <c:v>51.81</c:v>
                </c:pt>
                <c:pt idx="6">
                  <c:v>53.2899999999999</c:v>
                </c:pt>
                <c:pt idx="7">
                  <c:v>41.7899999999999</c:v>
                </c:pt>
                <c:pt idx="8">
                  <c:v>49.2999999999999</c:v>
                </c:pt>
                <c:pt idx="9">
                  <c:v>48.56</c:v>
                </c:pt>
                <c:pt idx="10">
                  <c:v>42.99</c:v>
                </c:pt>
                <c:pt idx="11">
                  <c:v>44.4099999999999</c:v>
                </c:pt>
                <c:pt idx="12">
                  <c:v>37.57</c:v>
                </c:pt>
                <c:pt idx="13">
                  <c:v>41.5</c:v>
                </c:pt>
                <c:pt idx="14">
                  <c:v>40.1499999999999</c:v>
                </c:pt>
                <c:pt idx="15">
                  <c:v>42.0</c:v>
                </c:pt>
                <c:pt idx="16">
                  <c:v>30.8299999999999</c:v>
                </c:pt>
                <c:pt idx="17">
                  <c:v>14.49</c:v>
                </c:pt>
                <c:pt idx="18">
                  <c:v>22.44</c:v>
                </c:pt>
                <c:pt idx="19">
                  <c:v>25.2399999999999</c:v>
                </c:pt>
                <c:pt idx="20">
                  <c:v>15.4</c:v>
                </c:pt>
                <c:pt idx="21">
                  <c:v>9.130000000000001</c:v>
                </c:pt>
                <c:pt idx="22">
                  <c:v>13.92</c:v>
                </c:pt>
                <c:pt idx="23">
                  <c:v>7.51999999999999</c:v>
                </c:pt>
                <c:pt idx="24">
                  <c:v>5.11</c:v>
                </c:pt>
                <c:pt idx="25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marker>
            <c:symbol val="square"/>
            <c:size val="7"/>
            <c:spPr>
              <a:noFill/>
            </c:spPr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spPr>
            <a:ln>
              <a:prstDash val="sysDot"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'--Data--'!$Z$4:$Z$493</c:f>
              <c:numCache>
                <c:formatCode>General</c:formatCode>
                <c:ptCount val="490"/>
                <c:pt idx="18">
                  <c:v>42.9</c:v>
                </c:pt>
                <c:pt idx="19">
                  <c:v>46.92</c:v>
                </c:pt>
                <c:pt idx="20">
                  <c:v>46.24</c:v>
                </c:pt>
                <c:pt idx="21">
                  <c:v>43.08</c:v>
                </c:pt>
                <c:pt idx="22">
                  <c:v>46.94</c:v>
                </c:pt>
                <c:pt idx="23">
                  <c:v>56.82000000000001</c:v>
                </c:pt>
                <c:pt idx="24">
                  <c:v>47.45</c:v>
                </c:pt>
                <c:pt idx="30">
                  <c:v>0.2</c:v>
                </c:pt>
                <c:pt idx="31">
                  <c:v>10.9</c:v>
                </c:pt>
                <c:pt idx="32">
                  <c:v>6.7</c:v>
                </c:pt>
                <c:pt idx="33">
                  <c:v>15.9</c:v>
                </c:pt>
                <c:pt idx="34">
                  <c:v>19.4</c:v>
                </c:pt>
                <c:pt idx="35">
                  <c:v>38.1</c:v>
                </c:pt>
                <c:pt idx="36">
                  <c:v>41.6</c:v>
                </c:pt>
                <c:pt idx="37">
                  <c:v>45.1</c:v>
                </c:pt>
                <c:pt idx="38">
                  <c:v>45.2</c:v>
                </c:pt>
                <c:pt idx="39">
                  <c:v>48.0</c:v>
                </c:pt>
                <c:pt idx="40">
                  <c:v>40.8</c:v>
                </c:pt>
                <c:pt idx="41">
                  <c:v>43.4</c:v>
                </c:pt>
                <c:pt idx="42">
                  <c:v>42.4</c:v>
                </c:pt>
                <c:pt idx="43">
                  <c:v>33.6</c:v>
                </c:pt>
                <c:pt idx="44">
                  <c:v>24.9</c:v>
                </c:pt>
                <c:pt idx="45">
                  <c:v>30.4</c:v>
                </c:pt>
                <c:pt idx="46">
                  <c:v>31.1</c:v>
                </c:pt>
                <c:pt idx="47">
                  <c:v>19.3</c:v>
                </c:pt>
                <c:pt idx="48">
                  <c:v>20.3</c:v>
                </c:pt>
                <c:pt idx="49">
                  <c:v>21.9</c:v>
                </c:pt>
                <c:pt idx="50">
                  <c:v>16.3</c:v>
                </c:pt>
                <c:pt idx="51">
                  <c:v>9.5</c:v>
                </c:pt>
                <c:pt idx="52">
                  <c:v>4.9</c:v>
                </c:pt>
                <c:pt idx="71">
                  <c:v>41.2</c:v>
                </c:pt>
                <c:pt idx="72">
                  <c:v>48.4</c:v>
                </c:pt>
                <c:pt idx="73">
                  <c:v>49.3</c:v>
                </c:pt>
                <c:pt idx="74">
                  <c:v>41.5</c:v>
                </c:pt>
                <c:pt idx="75">
                  <c:v>43.9</c:v>
                </c:pt>
                <c:pt idx="76">
                  <c:v>50.1</c:v>
                </c:pt>
                <c:pt idx="77">
                  <c:v>41.2</c:v>
                </c:pt>
                <c:pt idx="78">
                  <c:v>35.4</c:v>
                </c:pt>
                <c:pt idx="79">
                  <c:v>2.1</c:v>
                </c:pt>
                <c:pt idx="80">
                  <c:v>5.0</c:v>
                </c:pt>
                <c:pt idx="81">
                  <c:v>6.6</c:v>
                </c:pt>
                <c:pt idx="82">
                  <c:v>10.3</c:v>
                </c:pt>
                <c:pt idx="83">
                  <c:v>17.1</c:v>
                </c:pt>
                <c:pt idx="84">
                  <c:v>34.5</c:v>
                </c:pt>
                <c:pt idx="85">
                  <c:v>47.5</c:v>
                </c:pt>
                <c:pt idx="86">
                  <c:v>50.7</c:v>
                </c:pt>
                <c:pt idx="87">
                  <c:v>51.8</c:v>
                </c:pt>
                <c:pt idx="88">
                  <c:v>57</c:v>
                </c:pt>
                <c:pt idx="89">
                  <c:v>48.7</c:v>
                </c:pt>
                <c:pt idx="90">
                  <c:v>47.90000000000001</c:v>
                </c:pt>
                <c:pt idx="91">
                  <c:v>45.9</c:v>
                </c:pt>
                <c:pt idx="92">
                  <c:v>48.1</c:v>
                </c:pt>
                <c:pt idx="93">
                  <c:v>41.4</c:v>
                </c:pt>
                <c:pt idx="94">
                  <c:v>43.2</c:v>
                </c:pt>
                <c:pt idx="95">
                  <c:v>41.7</c:v>
                </c:pt>
                <c:pt idx="96">
                  <c:v>31.5</c:v>
                </c:pt>
                <c:pt idx="97">
                  <c:v>19.7</c:v>
                </c:pt>
                <c:pt idx="98">
                  <c:v>10.1</c:v>
                </c:pt>
                <c:pt idx="99">
                  <c:v>1.6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24">
                  <c:v>43.40000000000001</c:v>
                </c:pt>
                <c:pt idx="125">
                  <c:v>53.3</c:v>
                </c:pt>
                <c:pt idx="126">
                  <c:v>42.6</c:v>
                </c:pt>
                <c:pt idx="127">
                  <c:v>33.5</c:v>
                </c:pt>
                <c:pt idx="128">
                  <c:v>25.3</c:v>
                </c:pt>
                <c:pt idx="129">
                  <c:v>32.8</c:v>
                </c:pt>
                <c:pt idx="134">
                  <c:v>5.1</c:v>
                </c:pt>
                <c:pt idx="135">
                  <c:v>11.2</c:v>
                </c:pt>
                <c:pt idx="136">
                  <c:v>10.0</c:v>
                </c:pt>
                <c:pt idx="137">
                  <c:v>11.5</c:v>
                </c:pt>
                <c:pt idx="138">
                  <c:v>17.4</c:v>
                </c:pt>
                <c:pt idx="139">
                  <c:v>33.6</c:v>
                </c:pt>
                <c:pt idx="140">
                  <c:v>40.3</c:v>
                </c:pt>
                <c:pt idx="141">
                  <c:v>48.9</c:v>
                </c:pt>
                <c:pt idx="142">
                  <c:v>48.6</c:v>
                </c:pt>
                <c:pt idx="143">
                  <c:v>47.90000000000001</c:v>
                </c:pt>
                <c:pt idx="144">
                  <c:v>45.9</c:v>
                </c:pt>
                <c:pt idx="145">
                  <c:v>48.0</c:v>
                </c:pt>
                <c:pt idx="146">
                  <c:v>40.8</c:v>
                </c:pt>
                <c:pt idx="147">
                  <c:v>43.4</c:v>
                </c:pt>
                <c:pt idx="148">
                  <c:v>42.4</c:v>
                </c:pt>
                <c:pt idx="149">
                  <c:v>33.6</c:v>
                </c:pt>
                <c:pt idx="150">
                  <c:v>23.3</c:v>
                </c:pt>
                <c:pt idx="151">
                  <c:v>27.4</c:v>
                </c:pt>
                <c:pt idx="152">
                  <c:v>24.1</c:v>
                </c:pt>
                <c:pt idx="153">
                  <c:v>14.7</c:v>
                </c:pt>
                <c:pt idx="154">
                  <c:v>15.7</c:v>
                </c:pt>
                <c:pt idx="155">
                  <c:v>10.9</c:v>
                </c:pt>
                <c:pt idx="156">
                  <c:v>5.3</c:v>
                </c:pt>
                <c:pt idx="157">
                  <c:v>2.3</c:v>
                </c:pt>
                <c:pt idx="158">
                  <c:v>1.5</c:v>
                </c:pt>
                <c:pt idx="177">
                  <c:v>35.0</c:v>
                </c:pt>
                <c:pt idx="178">
                  <c:v>34.40000000000001</c:v>
                </c:pt>
                <c:pt idx="179">
                  <c:v>33.1</c:v>
                </c:pt>
                <c:pt idx="180">
                  <c:v>38.1</c:v>
                </c:pt>
                <c:pt idx="181">
                  <c:v>43.4</c:v>
                </c:pt>
                <c:pt idx="182">
                  <c:v>49.6</c:v>
                </c:pt>
                <c:pt idx="183">
                  <c:v>46.90000000000001</c:v>
                </c:pt>
                <c:pt idx="184">
                  <c:v>42.2</c:v>
                </c:pt>
                <c:pt idx="185">
                  <c:v>26.2</c:v>
                </c:pt>
                <c:pt idx="187">
                  <c:v>2.5</c:v>
                </c:pt>
                <c:pt idx="188">
                  <c:v>7.9</c:v>
                </c:pt>
                <c:pt idx="189">
                  <c:v>9.3</c:v>
                </c:pt>
                <c:pt idx="190">
                  <c:v>14.3</c:v>
                </c:pt>
                <c:pt idx="191">
                  <c:v>21.6</c:v>
                </c:pt>
                <c:pt idx="192">
                  <c:v>32.6</c:v>
                </c:pt>
                <c:pt idx="193">
                  <c:v>41.90000000000001</c:v>
                </c:pt>
                <c:pt idx="194">
                  <c:v>52.2</c:v>
                </c:pt>
                <c:pt idx="195">
                  <c:v>47.7</c:v>
                </c:pt>
                <c:pt idx="196">
                  <c:v>47.90000000000001</c:v>
                </c:pt>
                <c:pt idx="197">
                  <c:v>45.9</c:v>
                </c:pt>
                <c:pt idx="198">
                  <c:v>47.9</c:v>
                </c:pt>
                <c:pt idx="199">
                  <c:v>40.7</c:v>
                </c:pt>
                <c:pt idx="200">
                  <c:v>43.4</c:v>
                </c:pt>
                <c:pt idx="201">
                  <c:v>42.4</c:v>
                </c:pt>
                <c:pt idx="202">
                  <c:v>32.7</c:v>
                </c:pt>
                <c:pt idx="203">
                  <c:v>22.7</c:v>
                </c:pt>
                <c:pt idx="204">
                  <c:v>28.6</c:v>
                </c:pt>
                <c:pt idx="205">
                  <c:v>24.3</c:v>
                </c:pt>
                <c:pt idx="206">
                  <c:v>14.2</c:v>
                </c:pt>
                <c:pt idx="207">
                  <c:v>15.0</c:v>
                </c:pt>
                <c:pt idx="208">
                  <c:v>14.2</c:v>
                </c:pt>
                <c:pt idx="209">
                  <c:v>7.8</c:v>
                </c:pt>
                <c:pt idx="210">
                  <c:v>2.9</c:v>
                </c:pt>
                <c:pt idx="211">
                  <c:v>2.5</c:v>
                </c:pt>
                <c:pt idx="451">
                  <c:v>2.6</c:v>
                </c:pt>
                <c:pt idx="452">
                  <c:v>4.6</c:v>
                </c:pt>
                <c:pt idx="453">
                  <c:v>15.2</c:v>
                </c:pt>
                <c:pt idx="454">
                  <c:v>11.5</c:v>
                </c:pt>
                <c:pt idx="455">
                  <c:v>25.4</c:v>
                </c:pt>
                <c:pt idx="456">
                  <c:v>32.90000000000001</c:v>
                </c:pt>
                <c:pt idx="457">
                  <c:v>42.6</c:v>
                </c:pt>
                <c:pt idx="458">
                  <c:v>47.90000000000001</c:v>
                </c:pt>
                <c:pt idx="459">
                  <c:v>55.3</c:v>
                </c:pt>
                <c:pt idx="460">
                  <c:v>48.6</c:v>
                </c:pt>
                <c:pt idx="461">
                  <c:v>47.90000000000001</c:v>
                </c:pt>
                <c:pt idx="462">
                  <c:v>45.9</c:v>
                </c:pt>
                <c:pt idx="463">
                  <c:v>48.0</c:v>
                </c:pt>
                <c:pt idx="464">
                  <c:v>40.8</c:v>
                </c:pt>
                <c:pt idx="465">
                  <c:v>43.4</c:v>
                </c:pt>
                <c:pt idx="466">
                  <c:v>42.4</c:v>
                </c:pt>
                <c:pt idx="467">
                  <c:v>33.4</c:v>
                </c:pt>
                <c:pt idx="468">
                  <c:v>22.6</c:v>
                </c:pt>
                <c:pt idx="469">
                  <c:v>22.9</c:v>
                </c:pt>
                <c:pt idx="470">
                  <c:v>19.0</c:v>
                </c:pt>
                <c:pt idx="471">
                  <c:v>10.4</c:v>
                </c:pt>
                <c:pt idx="472">
                  <c:v>7.4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'--Data--'!$BM$4:$BM$493</c:f>
              <c:numCache>
                <c:formatCode>General</c:formatCode>
                <c:ptCount val="490"/>
                <c:pt idx="30">
                  <c:v>48.0</c:v>
                </c:pt>
                <c:pt idx="31">
                  <c:v>54.8</c:v>
                </c:pt>
                <c:pt idx="32">
                  <c:v>53.6</c:v>
                </c:pt>
                <c:pt idx="33">
                  <c:v>34.5</c:v>
                </c:pt>
                <c:pt idx="34">
                  <c:v>27.5</c:v>
                </c:pt>
                <c:pt idx="35">
                  <c:v>34.6</c:v>
                </c:pt>
                <c:pt idx="36">
                  <c:v>42.5</c:v>
                </c:pt>
                <c:pt idx="37">
                  <c:v>45</c:v>
                </c:pt>
                <c:pt idx="38">
                  <c:v>43.0</c:v>
                </c:pt>
                <c:pt idx="39">
                  <c:v>40.90000000000001</c:v>
                </c:pt>
                <c:pt idx="40">
                  <c:v>38.9</c:v>
                </c:pt>
                <c:pt idx="41">
                  <c:v>36.6</c:v>
                </c:pt>
                <c:pt idx="42">
                  <c:v>34.4</c:v>
                </c:pt>
                <c:pt idx="43">
                  <c:v>32.3</c:v>
                </c:pt>
                <c:pt idx="44">
                  <c:v>30.3</c:v>
                </c:pt>
                <c:pt idx="45">
                  <c:v>27.9</c:v>
                </c:pt>
                <c:pt idx="46">
                  <c:v>14.6</c:v>
                </c:pt>
                <c:pt idx="79">
                  <c:v>40.2</c:v>
                </c:pt>
                <c:pt idx="80">
                  <c:v>55.70000000000001</c:v>
                </c:pt>
                <c:pt idx="81">
                  <c:v>48.8</c:v>
                </c:pt>
                <c:pt idx="82">
                  <c:v>45.7</c:v>
                </c:pt>
                <c:pt idx="83">
                  <c:v>24.2</c:v>
                </c:pt>
                <c:pt idx="84">
                  <c:v>31.8</c:v>
                </c:pt>
                <c:pt idx="85">
                  <c:v>41.3</c:v>
                </c:pt>
                <c:pt idx="86">
                  <c:v>46.8</c:v>
                </c:pt>
                <c:pt idx="87">
                  <c:v>49.90000000000001</c:v>
                </c:pt>
                <c:pt idx="88">
                  <c:v>48.8</c:v>
                </c:pt>
                <c:pt idx="89">
                  <c:v>46.6</c:v>
                </c:pt>
                <c:pt idx="90">
                  <c:v>44.79999999999998</c:v>
                </c:pt>
                <c:pt idx="91">
                  <c:v>42.7</c:v>
                </c:pt>
                <c:pt idx="92">
                  <c:v>40.8</c:v>
                </c:pt>
                <c:pt idx="93">
                  <c:v>38.4</c:v>
                </c:pt>
                <c:pt idx="94">
                  <c:v>36.2</c:v>
                </c:pt>
                <c:pt idx="95">
                  <c:v>21.9</c:v>
                </c:pt>
                <c:pt idx="134">
                  <c:v>8.2</c:v>
                </c:pt>
                <c:pt idx="135">
                  <c:v>55.90000000000001</c:v>
                </c:pt>
                <c:pt idx="136">
                  <c:v>54.9</c:v>
                </c:pt>
                <c:pt idx="137">
                  <c:v>53.8</c:v>
                </c:pt>
                <c:pt idx="138">
                  <c:v>28.7</c:v>
                </c:pt>
                <c:pt idx="139">
                  <c:v>29.6</c:v>
                </c:pt>
                <c:pt idx="140">
                  <c:v>39.50000000000001</c:v>
                </c:pt>
                <c:pt idx="141">
                  <c:v>45.4</c:v>
                </c:pt>
                <c:pt idx="142">
                  <c:v>47.3</c:v>
                </c:pt>
                <c:pt idx="143">
                  <c:v>45</c:v>
                </c:pt>
                <c:pt idx="144">
                  <c:v>43.0</c:v>
                </c:pt>
                <c:pt idx="145">
                  <c:v>40.90000000000001</c:v>
                </c:pt>
                <c:pt idx="146">
                  <c:v>38.9</c:v>
                </c:pt>
                <c:pt idx="147">
                  <c:v>36.6</c:v>
                </c:pt>
                <c:pt idx="148">
                  <c:v>34.4</c:v>
                </c:pt>
                <c:pt idx="149">
                  <c:v>32.3</c:v>
                </c:pt>
                <c:pt idx="150">
                  <c:v>28.1</c:v>
                </c:pt>
                <c:pt idx="151">
                  <c:v>10.4</c:v>
                </c:pt>
                <c:pt idx="187">
                  <c:v>16.2</c:v>
                </c:pt>
                <c:pt idx="188">
                  <c:v>55.7</c:v>
                </c:pt>
                <c:pt idx="189">
                  <c:v>55.2</c:v>
                </c:pt>
                <c:pt idx="190">
                  <c:v>53.3</c:v>
                </c:pt>
                <c:pt idx="191">
                  <c:v>24.7</c:v>
                </c:pt>
                <c:pt idx="192">
                  <c:v>31.7</c:v>
                </c:pt>
                <c:pt idx="193">
                  <c:v>40.3</c:v>
                </c:pt>
                <c:pt idx="194">
                  <c:v>46.4</c:v>
                </c:pt>
                <c:pt idx="195">
                  <c:v>47.3</c:v>
                </c:pt>
                <c:pt idx="196">
                  <c:v>45</c:v>
                </c:pt>
                <c:pt idx="197">
                  <c:v>43.0</c:v>
                </c:pt>
                <c:pt idx="198">
                  <c:v>40.90000000000001</c:v>
                </c:pt>
                <c:pt idx="199">
                  <c:v>38.9</c:v>
                </c:pt>
                <c:pt idx="200">
                  <c:v>36.6</c:v>
                </c:pt>
                <c:pt idx="201">
                  <c:v>34.4</c:v>
                </c:pt>
                <c:pt idx="202">
                  <c:v>32.3</c:v>
                </c:pt>
                <c:pt idx="203">
                  <c:v>26.5</c:v>
                </c:pt>
                <c:pt idx="231">
                  <c:v>13.8</c:v>
                </c:pt>
                <c:pt idx="232">
                  <c:v>25.0</c:v>
                </c:pt>
                <c:pt idx="233">
                  <c:v>26.00000000000002</c:v>
                </c:pt>
                <c:pt idx="234">
                  <c:v>26.99999999999999</c:v>
                </c:pt>
                <c:pt idx="235">
                  <c:v>27.40000000000003</c:v>
                </c:pt>
                <c:pt idx="236">
                  <c:v>28.0</c:v>
                </c:pt>
                <c:pt idx="237">
                  <c:v>28.39999999999998</c:v>
                </c:pt>
                <c:pt idx="238">
                  <c:v>28.69999999999996</c:v>
                </c:pt>
                <c:pt idx="239">
                  <c:v>28.99999999999997</c:v>
                </c:pt>
                <c:pt idx="240">
                  <c:v>29.09999999999997</c:v>
                </c:pt>
                <c:pt idx="241">
                  <c:v>29.69999999999999</c:v>
                </c:pt>
                <c:pt idx="242">
                  <c:v>30.10000000000008</c:v>
                </c:pt>
                <c:pt idx="243">
                  <c:v>30.89999999999992</c:v>
                </c:pt>
                <c:pt idx="244">
                  <c:v>30.79999999999984</c:v>
                </c:pt>
                <c:pt idx="245">
                  <c:v>30.79999999999984</c:v>
                </c:pt>
                <c:pt idx="246">
                  <c:v>30.79999999999984</c:v>
                </c:pt>
                <c:pt idx="247">
                  <c:v>30.20000000000005</c:v>
                </c:pt>
                <c:pt idx="248">
                  <c:v>30.10000000000002</c:v>
                </c:pt>
                <c:pt idx="249">
                  <c:v>29.30000000000018</c:v>
                </c:pt>
                <c:pt idx="250">
                  <c:v>28.50000000000011</c:v>
                </c:pt>
                <c:pt idx="251">
                  <c:v>27.69999999999993</c:v>
                </c:pt>
                <c:pt idx="252">
                  <c:v>26.89999999999975</c:v>
                </c:pt>
                <c:pt idx="253">
                  <c:v>25.50000000000023</c:v>
                </c:pt>
                <c:pt idx="254">
                  <c:v>23.99999999999989</c:v>
                </c:pt>
                <c:pt idx="255">
                  <c:v>22.50000000000011</c:v>
                </c:pt>
                <c:pt idx="256">
                  <c:v>21.20000000000005</c:v>
                </c:pt>
                <c:pt idx="257">
                  <c:v>19.69999999999982</c:v>
                </c:pt>
                <c:pt idx="258">
                  <c:v>18.50000000000023</c:v>
                </c:pt>
                <c:pt idx="259">
                  <c:v>17.19999999999993</c:v>
                </c:pt>
                <c:pt idx="260">
                  <c:v>16.0999999999998</c:v>
                </c:pt>
                <c:pt idx="261">
                  <c:v>15.20000000000027</c:v>
                </c:pt>
                <c:pt idx="262">
                  <c:v>10.4000000000001</c:v>
                </c:pt>
                <c:pt idx="263">
                  <c:v>14.0</c:v>
                </c:pt>
                <c:pt idx="264">
                  <c:v>13.39999999999986</c:v>
                </c:pt>
                <c:pt idx="451">
                  <c:v>6.1</c:v>
                </c:pt>
                <c:pt idx="452">
                  <c:v>20.8</c:v>
                </c:pt>
                <c:pt idx="453">
                  <c:v>19.8</c:v>
                </c:pt>
                <c:pt idx="454">
                  <c:v>19.3</c:v>
                </c:pt>
                <c:pt idx="455">
                  <c:v>29.8</c:v>
                </c:pt>
                <c:pt idx="456">
                  <c:v>38.2</c:v>
                </c:pt>
                <c:pt idx="457">
                  <c:v>42.8</c:v>
                </c:pt>
                <c:pt idx="458">
                  <c:v>50.6</c:v>
                </c:pt>
                <c:pt idx="459">
                  <c:v>50.40000000000001</c:v>
                </c:pt>
                <c:pt idx="460">
                  <c:v>48.9</c:v>
                </c:pt>
                <c:pt idx="461">
                  <c:v>46.6</c:v>
                </c:pt>
                <c:pt idx="462">
                  <c:v>44.5</c:v>
                </c:pt>
                <c:pt idx="463">
                  <c:v>42.3</c:v>
                </c:pt>
                <c:pt idx="464">
                  <c:v>40.3</c:v>
                </c:pt>
                <c:pt idx="465">
                  <c:v>46.6</c:v>
                </c:pt>
                <c:pt idx="466">
                  <c:v>35.5</c:v>
                </c:pt>
                <c:pt idx="467">
                  <c:v>29.2</c:v>
                </c:pt>
                <c:pt idx="468">
                  <c:v>11.7</c:v>
                </c:pt>
              </c:numCache>
            </c:numRef>
          </c:yVal>
          <c:smooth val="0"/>
        </c:ser>
        <c:ser>
          <c:idx val="5"/>
          <c:order val="4"/>
          <c:tx>
            <c:v>kcETo</c:v>
          </c:tx>
          <c:spPr>
            <a:ln w="25400"/>
          </c:spPr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'--Data--'!$BY$4:$BY$493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22.825661</c:v>
                </c:pt>
                <c:pt idx="32">
                  <c:v>31.206871</c:v>
                </c:pt>
                <c:pt idx="33">
                  <c:v>30.295865</c:v>
                </c:pt>
                <c:pt idx="34">
                  <c:v>42.360423</c:v>
                </c:pt>
                <c:pt idx="35">
                  <c:v>47.01410200000001</c:v>
                </c:pt>
                <c:pt idx="36">
                  <c:v>47.442372</c:v>
                </c:pt>
                <c:pt idx="37">
                  <c:v>52.15582800000001</c:v>
                </c:pt>
                <c:pt idx="38">
                  <c:v>50.173808</c:v>
                </c:pt>
                <c:pt idx="39">
                  <c:v>56.002348</c:v>
                </c:pt>
                <c:pt idx="40">
                  <c:v>52.092322</c:v>
                </c:pt>
                <c:pt idx="41">
                  <c:v>53.663813</c:v>
                </c:pt>
                <c:pt idx="42">
                  <c:v>45.093554</c:v>
                </c:pt>
                <c:pt idx="43">
                  <c:v>25.965705</c:v>
                </c:pt>
                <c:pt idx="44">
                  <c:v>28.502103</c:v>
                </c:pt>
                <c:pt idx="45">
                  <c:v>28.24774</c:v>
                </c:pt>
                <c:pt idx="46">
                  <c:v>20.11513</c:v>
                </c:pt>
                <c:pt idx="79">
                  <c:v>0.0</c:v>
                </c:pt>
                <c:pt idx="80">
                  <c:v>13.956404</c:v>
                </c:pt>
                <c:pt idx="81">
                  <c:v>21.32197</c:v>
                </c:pt>
                <c:pt idx="82">
                  <c:v>19.284806</c:v>
                </c:pt>
                <c:pt idx="83">
                  <c:v>29.289261</c:v>
                </c:pt>
                <c:pt idx="84">
                  <c:v>37.38492</c:v>
                </c:pt>
                <c:pt idx="85">
                  <c:v>46.18411700000001</c:v>
                </c:pt>
                <c:pt idx="86">
                  <c:v>55.106371</c:v>
                </c:pt>
                <c:pt idx="87">
                  <c:v>48.654862</c:v>
                </c:pt>
                <c:pt idx="88">
                  <c:v>63.886923</c:v>
                </c:pt>
                <c:pt idx="89">
                  <c:v>66.731246</c:v>
                </c:pt>
                <c:pt idx="90">
                  <c:v>61.35052500000001</c:v>
                </c:pt>
                <c:pt idx="91">
                  <c:v>57.85713</c:v>
                </c:pt>
                <c:pt idx="92">
                  <c:v>48.00466</c:v>
                </c:pt>
                <c:pt idx="93">
                  <c:v>47.948951</c:v>
                </c:pt>
                <c:pt idx="94">
                  <c:v>41.637336</c:v>
                </c:pt>
                <c:pt idx="95">
                  <c:v>42.535121</c:v>
                </c:pt>
                <c:pt idx="96">
                  <c:v>33.224486</c:v>
                </c:pt>
                <c:pt idx="97">
                  <c:v>0.0</c:v>
                </c:pt>
                <c:pt idx="135">
                  <c:v>12.100718</c:v>
                </c:pt>
                <c:pt idx="136">
                  <c:v>18.76817</c:v>
                </c:pt>
                <c:pt idx="137">
                  <c:v>26.836935</c:v>
                </c:pt>
                <c:pt idx="138">
                  <c:v>35.421432</c:v>
                </c:pt>
                <c:pt idx="139">
                  <c:v>43.71958699999999</c:v>
                </c:pt>
                <c:pt idx="140">
                  <c:v>39.610794</c:v>
                </c:pt>
                <c:pt idx="141">
                  <c:v>53.346509</c:v>
                </c:pt>
                <c:pt idx="142">
                  <c:v>57.73429900000001</c:v>
                </c:pt>
                <c:pt idx="143">
                  <c:v>56.921377</c:v>
                </c:pt>
                <c:pt idx="144">
                  <c:v>60.37793400000001</c:v>
                </c:pt>
                <c:pt idx="145">
                  <c:v>53.698504</c:v>
                </c:pt>
                <c:pt idx="146">
                  <c:v>53.707996</c:v>
                </c:pt>
                <c:pt idx="147">
                  <c:v>46.64979</c:v>
                </c:pt>
                <c:pt idx="148">
                  <c:v>47.90183</c:v>
                </c:pt>
                <c:pt idx="149">
                  <c:v>40.258171</c:v>
                </c:pt>
                <c:pt idx="150">
                  <c:v>23.057989</c:v>
                </c:pt>
                <c:pt idx="151">
                  <c:v>23.292916</c:v>
                </c:pt>
                <c:pt idx="188" formatCode="0.00">
                  <c:v>12.100718</c:v>
                </c:pt>
                <c:pt idx="189" formatCode="0.00">
                  <c:v>18.76817</c:v>
                </c:pt>
                <c:pt idx="190" formatCode="0.00">
                  <c:v>26.836935</c:v>
                </c:pt>
                <c:pt idx="191" formatCode="0.00">
                  <c:v>35.421432</c:v>
                </c:pt>
                <c:pt idx="192" formatCode="0.00">
                  <c:v>43.71958699999999</c:v>
                </c:pt>
                <c:pt idx="193" formatCode="0.00">
                  <c:v>39.610794</c:v>
                </c:pt>
                <c:pt idx="194" formatCode="0.00">
                  <c:v>53.346509</c:v>
                </c:pt>
                <c:pt idx="195" formatCode="0.00">
                  <c:v>57.73429900000001</c:v>
                </c:pt>
                <c:pt idx="196" formatCode="0.00">
                  <c:v>56.921377</c:v>
                </c:pt>
                <c:pt idx="197" formatCode="0.00">
                  <c:v>60.37793400000001</c:v>
                </c:pt>
                <c:pt idx="198" formatCode="0.00">
                  <c:v>53.698504</c:v>
                </c:pt>
                <c:pt idx="199" formatCode="0.00">
                  <c:v>53.707996</c:v>
                </c:pt>
                <c:pt idx="200" formatCode="0.00">
                  <c:v>46.64979</c:v>
                </c:pt>
                <c:pt idx="201" formatCode="0.00">
                  <c:v>47.90183</c:v>
                </c:pt>
                <c:pt idx="202" formatCode="0.00">
                  <c:v>40.258171</c:v>
                </c:pt>
                <c:pt idx="203" formatCode="0.00">
                  <c:v>23.057989</c:v>
                </c:pt>
                <c:pt idx="204" formatCode="0.00">
                  <c:v>23.292916</c:v>
                </c:pt>
                <c:pt idx="284">
                  <c:v>35.0</c:v>
                </c:pt>
                <c:pt idx="285">
                  <c:v>37.0</c:v>
                </c:pt>
                <c:pt idx="286">
                  <c:v>47.0</c:v>
                </c:pt>
                <c:pt idx="287">
                  <c:v>55.0</c:v>
                </c:pt>
                <c:pt idx="288">
                  <c:v>66.0</c:v>
                </c:pt>
                <c:pt idx="289">
                  <c:v>35.0</c:v>
                </c:pt>
                <c:pt idx="290">
                  <c:v>37.0</c:v>
                </c:pt>
                <c:pt idx="291">
                  <c:v>47.0</c:v>
                </c:pt>
                <c:pt idx="292">
                  <c:v>55.0</c:v>
                </c:pt>
                <c:pt idx="293">
                  <c:v>66.0</c:v>
                </c:pt>
                <c:pt idx="294">
                  <c:v>35.0</c:v>
                </c:pt>
                <c:pt idx="295">
                  <c:v>37.0</c:v>
                </c:pt>
                <c:pt idx="296">
                  <c:v>47.0</c:v>
                </c:pt>
                <c:pt idx="297">
                  <c:v>55.0</c:v>
                </c:pt>
                <c:pt idx="298">
                  <c:v>66.0</c:v>
                </c:pt>
                <c:pt idx="299">
                  <c:v>35.0</c:v>
                </c:pt>
                <c:pt idx="300">
                  <c:v>37.0</c:v>
                </c:pt>
                <c:pt idx="301">
                  <c:v>47.0</c:v>
                </c:pt>
                <c:pt idx="302">
                  <c:v>55.0</c:v>
                </c:pt>
                <c:pt idx="303">
                  <c:v>66.0</c:v>
                </c:pt>
                <c:pt idx="304">
                  <c:v>35.0</c:v>
                </c:pt>
                <c:pt idx="305">
                  <c:v>37.0</c:v>
                </c:pt>
                <c:pt idx="306">
                  <c:v>47.0</c:v>
                </c:pt>
                <c:pt idx="307">
                  <c:v>55.0</c:v>
                </c:pt>
                <c:pt idx="308">
                  <c:v>66.0</c:v>
                </c:pt>
                <c:pt idx="391">
                  <c:v>8.281000000000001</c:v>
                </c:pt>
                <c:pt idx="392">
                  <c:v>9.4255</c:v>
                </c:pt>
                <c:pt idx="393">
                  <c:v>14.4855</c:v>
                </c:pt>
                <c:pt idx="394">
                  <c:v>19.652</c:v>
                </c:pt>
                <c:pt idx="395">
                  <c:v>19.919</c:v>
                </c:pt>
                <c:pt idx="396">
                  <c:v>25.227</c:v>
                </c:pt>
                <c:pt idx="397">
                  <c:v>30.1165</c:v>
                </c:pt>
                <c:pt idx="398">
                  <c:v>26.938</c:v>
                </c:pt>
                <c:pt idx="399">
                  <c:v>38.5335</c:v>
                </c:pt>
                <c:pt idx="400">
                  <c:v>31.743</c:v>
                </c:pt>
                <c:pt idx="401">
                  <c:v>40.068</c:v>
                </c:pt>
                <c:pt idx="402">
                  <c:v>43.758</c:v>
                </c:pt>
                <c:pt idx="403">
                  <c:v>48.096</c:v>
                </c:pt>
                <c:pt idx="404">
                  <c:v>51.633</c:v>
                </c:pt>
                <c:pt idx="405">
                  <c:v>41.355</c:v>
                </c:pt>
                <c:pt idx="406">
                  <c:v>44.442</c:v>
                </c:pt>
                <c:pt idx="407">
                  <c:v>48.96884</c:v>
                </c:pt>
                <c:pt idx="408">
                  <c:v>44.559</c:v>
                </c:pt>
                <c:pt idx="409">
                  <c:v>39.368</c:v>
                </c:pt>
                <c:pt idx="410">
                  <c:v>30.373</c:v>
                </c:pt>
                <c:pt idx="411">
                  <c:v>27.402</c:v>
                </c:pt>
                <c:pt idx="412">
                  <c:v>25.242</c:v>
                </c:pt>
                <c:pt idx="413">
                  <c:v>27.384</c:v>
                </c:pt>
                <c:pt idx="452">
                  <c:v>17.024354</c:v>
                </c:pt>
                <c:pt idx="453">
                  <c:v>15.072053</c:v>
                </c:pt>
                <c:pt idx="454">
                  <c:v>24.100075</c:v>
                </c:pt>
                <c:pt idx="455">
                  <c:v>32.482415</c:v>
                </c:pt>
                <c:pt idx="456">
                  <c:v>40.849839</c:v>
                </c:pt>
                <c:pt idx="457">
                  <c:v>49.457162</c:v>
                </c:pt>
                <c:pt idx="458">
                  <c:v>44.132037</c:v>
                </c:pt>
                <c:pt idx="459">
                  <c:v>58.810059</c:v>
                </c:pt>
                <c:pt idx="460">
                  <c:v>62.71884200000001</c:v>
                </c:pt>
                <c:pt idx="461">
                  <c:v>60.64721300000001</c:v>
                </c:pt>
                <c:pt idx="462">
                  <c:v>60.95954500000001</c:v>
                </c:pt>
                <c:pt idx="463">
                  <c:v>50.829434</c:v>
                </c:pt>
                <c:pt idx="464">
                  <c:v>50.67485</c:v>
                </c:pt>
                <c:pt idx="465">
                  <c:v>44.12763</c:v>
                </c:pt>
                <c:pt idx="466">
                  <c:v>45.185536</c:v>
                </c:pt>
                <c:pt idx="467">
                  <c:v>37.893759</c:v>
                </c:pt>
                <c:pt idx="468">
                  <c:v>20.352656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990936"/>
        <c:axId val="2130036248"/>
      </c:scatterChart>
      <c:valAx>
        <c:axId val="212999093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0036248"/>
        <c:crosses val="autoZero"/>
        <c:crossBetween val="midCat"/>
      </c:valAx>
      <c:valAx>
        <c:axId val="2130036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Evapotranspiration</a:t>
                </a:r>
                <a:r>
                  <a:rPr lang="en-US" baseline="0"/>
                  <a:t> </a:t>
                </a:r>
                <a:r>
                  <a:rPr lang="en-US"/>
                  <a:t>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9909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3014414549624"/>
          <c:y val="0.0961033710297346"/>
          <c:w val="0.154757033594529"/>
          <c:h val="0.423387504673464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964848529937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1"/>
          <c:order val="1"/>
          <c:tx>
            <c:v>SWB</c:v>
          </c:tx>
          <c:spPr>
            <a:ln>
              <a:prstDash val="sysDot"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'--Data--'!$AF$4:$AF$493</c:f>
              <c:numCache>
                <c:formatCode>General</c:formatCode>
                <c:ptCount val="490"/>
                <c:pt idx="30">
                  <c:v>2.0</c:v>
                </c:pt>
                <c:pt idx="31">
                  <c:v>5.0</c:v>
                </c:pt>
                <c:pt idx="32">
                  <c:v>13.0</c:v>
                </c:pt>
                <c:pt idx="33">
                  <c:v>27.0</c:v>
                </c:pt>
                <c:pt idx="34">
                  <c:v>49.0</c:v>
                </c:pt>
                <c:pt idx="35">
                  <c:v>69.0</c:v>
                </c:pt>
                <c:pt idx="36">
                  <c:v>82.0</c:v>
                </c:pt>
                <c:pt idx="37">
                  <c:v>89.0</c:v>
                </c:pt>
                <c:pt idx="38">
                  <c:v>94.0</c:v>
                </c:pt>
                <c:pt idx="39">
                  <c:v>94.0</c:v>
                </c:pt>
                <c:pt idx="40">
                  <c:v>94.0</c:v>
                </c:pt>
                <c:pt idx="41">
                  <c:v>94.0</c:v>
                </c:pt>
                <c:pt idx="42">
                  <c:v>93.0</c:v>
                </c:pt>
                <c:pt idx="43">
                  <c:v>92.0</c:v>
                </c:pt>
                <c:pt idx="44">
                  <c:v>90.0</c:v>
                </c:pt>
                <c:pt idx="45">
                  <c:v>89.0</c:v>
                </c:pt>
                <c:pt idx="46">
                  <c:v>86.0</c:v>
                </c:pt>
                <c:pt idx="47">
                  <c:v>84.0</c:v>
                </c:pt>
                <c:pt idx="48">
                  <c:v>79.0</c:v>
                </c:pt>
                <c:pt idx="49">
                  <c:v>77.0</c:v>
                </c:pt>
                <c:pt idx="50">
                  <c:v>76.0</c:v>
                </c:pt>
                <c:pt idx="51">
                  <c:v>69.0</c:v>
                </c:pt>
                <c:pt idx="52">
                  <c:v>60.0</c:v>
                </c:pt>
                <c:pt idx="79">
                  <c:v>0.0</c:v>
                </c:pt>
                <c:pt idx="80">
                  <c:v>3.0</c:v>
                </c:pt>
                <c:pt idx="81">
                  <c:v>8.0</c:v>
                </c:pt>
                <c:pt idx="82">
                  <c:v>20.0</c:v>
                </c:pt>
                <c:pt idx="83">
                  <c:v>40.0</c:v>
                </c:pt>
                <c:pt idx="84">
                  <c:v>63.0</c:v>
                </c:pt>
                <c:pt idx="85">
                  <c:v>81.0</c:v>
                </c:pt>
                <c:pt idx="86">
                  <c:v>90.0</c:v>
                </c:pt>
                <c:pt idx="87">
                  <c:v>94.0</c:v>
                </c:pt>
                <c:pt idx="88">
                  <c:v>96.0</c:v>
                </c:pt>
                <c:pt idx="89">
                  <c:v>96.0</c:v>
                </c:pt>
                <c:pt idx="90">
                  <c:v>96.0</c:v>
                </c:pt>
                <c:pt idx="91">
                  <c:v>96.0</c:v>
                </c:pt>
                <c:pt idx="92">
                  <c:v>95.0</c:v>
                </c:pt>
                <c:pt idx="93">
                  <c:v>92.0</c:v>
                </c:pt>
                <c:pt idx="94">
                  <c:v>88.0</c:v>
                </c:pt>
                <c:pt idx="95">
                  <c:v>80.0</c:v>
                </c:pt>
                <c:pt idx="96">
                  <c:v>66.0</c:v>
                </c:pt>
                <c:pt idx="97">
                  <c:v>45.0</c:v>
                </c:pt>
                <c:pt idx="98">
                  <c:v>35.0</c:v>
                </c:pt>
                <c:pt idx="99">
                  <c:v>2.0</c:v>
                </c:pt>
                <c:pt idx="100">
                  <c:v>2.0</c:v>
                </c:pt>
                <c:pt idx="101">
                  <c:v>2.0</c:v>
                </c:pt>
                <c:pt idx="102">
                  <c:v>2.0</c:v>
                </c:pt>
                <c:pt idx="103">
                  <c:v>2.0</c:v>
                </c:pt>
                <c:pt idx="104">
                  <c:v>2.0</c:v>
                </c:pt>
                <c:pt idx="105">
                  <c:v>2.0</c:v>
                </c:pt>
                <c:pt idx="134">
                  <c:v>0.0</c:v>
                </c:pt>
                <c:pt idx="135">
                  <c:v>3.0</c:v>
                </c:pt>
                <c:pt idx="136">
                  <c:v>7.000000000000001</c:v>
                </c:pt>
                <c:pt idx="137">
                  <c:v>16.0</c:v>
                </c:pt>
                <c:pt idx="138">
                  <c:v>35.0</c:v>
                </c:pt>
                <c:pt idx="139">
                  <c:v>57</c:v>
                </c:pt>
                <c:pt idx="140">
                  <c:v>76.0</c:v>
                </c:pt>
                <c:pt idx="141">
                  <c:v>87.0</c:v>
                </c:pt>
                <c:pt idx="142">
                  <c:v>92.0</c:v>
                </c:pt>
                <c:pt idx="143">
                  <c:v>95.0</c:v>
                </c:pt>
                <c:pt idx="144">
                  <c:v>95.0</c:v>
                </c:pt>
                <c:pt idx="145">
                  <c:v>95.0</c:v>
                </c:pt>
                <c:pt idx="146">
                  <c:v>94.0</c:v>
                </c:pt>
                <c:pt idx="147">
                  <c:v>94.0</c:v>
                </c:pt>
                <c:pt idx="148">
                  <c:v>92.0</c:v>
                </c:pt>
                <c:pt idx="149">
                  <c:v>89.0</c:v>
                </c:pt>
                <c:pt idx="150">
                  <c:v>83.0</c:v>
                </c:pt>
                <c:pt idx="151">
                  <c:v>80.0</c:v>
                </c:pt>
                <c:pt idx="152">
                  <c:v>72.0</c:v>
                </c:pt>
                <c:pt idx="153">
                  <c:v>68.0</c:v>
                </c:pt>
                <c:pt idx="154">
                  <c:v>56.00000000000001</c:v>
                </c:pt>
                <c:pt idx="155">
                  <c:v>53.0</c:v>
                </c:pt>
                <c:pt idx="156">
                  <c:v>46.0</c:v>
                </c:pt>
                <c:pt idx="157">
                  <c:v>24.0</c:v>
                </c:pt>
                <c:pt idx="158">
                  <c:v>5.0</c:v>
                </c:pt>
                <c:pt idx="187">
                  <c:v>0.0</c:v>
                </c:pt>
                <c:pt idx="188">
                  <c:v>3.0</c:v>
                </c:pt>
                <c:pt idx="189">
                  <c:v>8.0</c:v>
                </c:pt>
                <c:pt idx="190">
                  <c:v>19.0</c:v>
                </c:pt>
                <c:pt idx="191">
                  <c:v>39.0</c:v>
                </c:pt>
                <c:pt idx="192">
                  <c:v>61.0</c:v>
                </c:pt>
                <c:pt idx="193">
                  <c:v>79.0</c:v>
                </c:pt>
                <c:pt idx="194">
                  <c:v>88.0</c:v>
                </c:pt>
                <c:pt idx="195">
                  <c:v>93.0</c:v>
                </c:pt>
                <c:pt idx="196">
                  <c:v>95.0</c:v>
                </c:pt>
                <c:pt idx="197">
                  <c:v>95.0</c:v>
                </c:pt>
                <c:pt idx="198">
                  <c:v>95.0</c:v>
                </c:pt>
                <c:pt idx="199">
                  <c:v>94.0</c:v>
                </c:pt>
                <c:pt idx="200">
                  <c:v>94.0</c:v>
                </c:pt>
                <c:pt idx="201">
                  <c:v>92.0</c:v>
                </c:pt>
                <c:pt idx="202">
                  <c:v>89.0</c:v>
                </c:pt>
                <c:pt idx="203">
                  <c:v>82.0</c:v>
                </c:pt>
                <c:pt idx="204">
                  <c:v>78.0</c:v>
                </c:pt>
                <c:pt idx="205">
                  <c:v>71.0</c:v>
                </c:pt>
                <c:pt idx="206">
                  <c:v>66.0</c:v>
                </c:pt>
                <c:pt idx="207">
                  <c:v>54.0</c:v>
                </c:pt>
                <c:pt idx="208">
                  <c:v>50.0</c:v>
                </c:pt>
                <c:pt idx="209">
                  <c:v>42.0</c:v>
                </c:pt>
                <c:pt idx="210">
                  <c:v>24.0</c:v>
                </c:pt>
                <c:pt idx="211">
                  <c:v>20.0</c:v>
                </c:pt>
                <c:pt idx="451">
                  <c:v>0.0</c:v>
                </c:pt>
                <c:pt idx="452">
                  <c:v>0.0</c:v>
                </c:pt>
                <c:pt idx="453">
                  <c:v>7.000000000000001</c:v>
                </c:pt>
                <c:pt idx="454">
                  <c:v>18.0</c:v>
                </c:pt>
                <c:pt idx="455">
                  <c:v>36.0</c:v>
                </c:pt>
                <c:pt idx="456">
                  <c:v>60.0</c:v>
                </c:pt>
                <c:pt idx="457">
                  <c:v>78.0</c:v>
                </c:pt>
                <c:pt idx="458">
                  <c:v>88.0</c:v>
                </c:pt>
                <c:pt idx="459">
                  <c:v>93.0</c:v>
                </c:pt>
                <c:pt idx="460">
                  <c:v>96.0</c:v>
                </c:pt>
                <c:pt idx="461">
                  <c:v>96.0</c:v>
                </c:pt>
                <c:pt idx="462">
                  <c:v>95.0</c:v>
                </c:pt>
                <c:pt idx="463">
                  <c:v>95.0</c:v>
                </c:pt>
                <c:pt idx="464">
                  <c:v>94.0</c:v>
                </c:pt>
                <c:pt idx="465">
                  <c:v>93.0</c:v>
                </c:pt>
                <c:pt idx="466">
                  <c:v>89.0</c:v>
                </c:pt>
                <c:pt idx="467">
                  <c:v>82.0</c:v>
                </c:pt>
                <c:pt idx="468">
                  <c:v>71.0</c:v>
                </c:pt>
                <c:pt idx="469">
                  <c:v>65.0</c:v>
                </c:pt>
                <c:pt idx="470">
                  <c:v>53.0</c:v>
                </c:pt>
                <c:pt idx="471">
                  <c:v>45.0</c:v>
                </c:pt>
                <c:pt idx="472">
                  <c:v>33.0</c:v>
                </c:pt>
              </c:numCache>
            </c:numRef>
          </c:yVal>
          <c:smooth val="0"/>
        </c:ser>
        <c:ser>
          <c:idx val="2"/>
          <c:order val="2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'--Data--'!$BP$4:$BP$493</c:f>
              <c:numCache>
                <c:formatCode>General</c:formatCode>
                <c:ptCount val="490"/>
                <c:pt idx="30">
                  <c:v>4.0</c:v>
                </c:pt>
                <c:pt idx="31">
                  <c:v>7.000000000000001</c:v>
                </c:pt>
                <c:pt idx="32">
                  <c:v>10.0</c:v>
                </c:pt>
                <c:pt idx="33">
                  <c:v>29</c:v>
                </c:pt>
                <c:pt idx="34">
                  <c:v>52.0</c:v>
                </c:pt>
                <c:pt idx="35">
                  <c:v>74.0</c:v>
                </c:pt>
                <c:pt idx="36">
                  <c:v>97.0</c:v>
                </c:pt>
                <c:pt idx="37">
                  <c:v>100.0</c:v>
                </c:pt>
                <c:pt idx="38">
                  <c:v>100.0</c:v>
                </c:pt>
                <c:pt idx="39">
                  <c:v>100.0</c:v>
                </c:pt>
                <c:pt idx="40">
                  <c:v>100.0</c:v>
                </c:pt>
                <c:pt idx="41">
                  <c:v>100.0</c:v>
                </c:pt>
                <c:pt idx="42">
                  <c:v>100.0</c:v>
                </c:pt>
                <c:pt idx="43">
                  <c:v>100.0</c:v>
                </c:pt>
                <c:pt idx="44">
                  <c:v>100.0</c:v>
                </c:pt>
                <c:pt idx="45">
                  <c:v>100.0</c:v>
                </c:pt>
                <c:pt idx="46">
                  <c:v>100.0</c:v>
                </c:pt>
                <c:pt idx="79">
                  <c:v>3.0</c:v>
                </c:pt>
                <c:pt idx="80">
                  <c:v>6.0</c:v>
                </c:pt>
                <c:pt idx="81">
                  <c:v>9.0</c:v>
                </c:pt>
                <c:pt idx="82">
                  <c:v>23.0</c:v>
                </c:pt>
                <c:pt idx="83">
                  <c:v>41.0</c:v>
                </c:pt>
                <c:pt idx="84">
                  <c:v>59.0</c:v>
                </c:pt>
                <c:pt idx="85">
                  <c:v>77.0</c:v>
                </c:pt>
                <c:pt idx="86">
                  <c:v>95.0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  <c:pt idx="91">
                  <c:v>100.0</c:v>
                </c:pt>
                <c:pt idx="92">
                  <c:v>100.0</c:v>
                </c:pt>
                <c:pt idx="93">
                  <c:v>100.0</c:v>
                </c:pt>
                <c:pt idx="94">
                  <c:v>100.0</c:v>
                </c:pt>
                <c:pt idx="95">
                  <c:v>100.0</c:v>
                </c:pt>
                <c:pt idx="134">
                  <c:v>1.0</c:v>
                </c:pt>
                <c:pt idx="135">
                  <c:v>4.0</c:v>
                </c:pt>
                <c:pt idx="136">
                  <c:v>7.000000000000001</c:v>
                </c:pt>
                <c:pt idx="137">
                  <c:v>13.0</c:v>
                </c:pt>
                <c:pt idx="138">
                  <c:v>36.0</c:v>
                </c:pt>
                <c:pt idx="139">
                  <c:v>58</c:v>
                </c:pt>
                <c:pt idx="140">
                  <c:v>81.0</c:v>
                </c:pt>
                <c:pt idx="141">
                  <c:v>100.0</c:v>
                </c:pt>
                <c:pt idx="142">
                  <c:v>100.0</c:v>
                </c:pt>
                <c:pt idx="143">
                  <c:v>100.0</c:v>
                </c:pt>
                <c:pt idx="144">
                  <c:v>100.0</c:v>
                </c:pt>
                <c:pt idx="145">
                  <c:v>100.0</c:v>
                </c:pt>
                <c:pt idx="146">
                  <c:v>100.0</c:v>
                </c:pt>
                <c:pt idx="147">
                  <c:v>100.0</c:v>
                </c:pt>
                <c:pt idx="148">
                  <c:v>100.0</c:v>
                </c:pt>
                <c:pt idx="149">
                  <c:v>100.0</c:v>
                </c:pt>
                <c:pt idx="150">
                  <c:v>100.0</c:v>
                </c:pt>
                <c:pt idx="151">
                  <c:v>100.0</c:v>
                </c:pt>
                <c:pt idx="187">
                  <c:v>2.0</c:v>
                </c:pt>
                <c:pt idx="188">
                  <c:v>5.0</c:v>
                </c:pt>
                <c:pt idx="189">
                  <c:v>8.0</c:v>
                </c:pt>
                <c:pt idx="190">
                  <c:v>16.0</c:v>
                </c:pt>
                <c:pt idx="191">
                  <c:v>39.0</c:v>
                </c:pt>
                <c:pt idx="192">
                  <c:v>61.0</c:v>
                </c:pt>
                <c:pt idx="193">
                  <c:v>84.0</c:v>
                </c:pt>
                <c:pt idx="194">
                  <c:v>100.0</c:v>
                </c:pt>
                <c:pt idx="195">
                  <c:v>100.0</c:v>
                </c:pt>
                <c:pt idx="196">
                  <c:v>100.0</c:v>
                </c:pt>
                <c:pt idx="197">
                  <c:v>100.0</c:v>
                </c:pt>
                <c:pt idx="198">
                  <c:v>100.0</c:v>
                </c:pt>
                <c:pt idx="199">
                  <c:v>100.0</c:v>
                </c:pt>
                <c:pt idx="200">
                  <c:v>100.0</c:v>
                </c:pt>
                <c:pt idx="201">
                  <c:v>100.0</c:v>
                </c:pt>
                <c:pt idx="202">
                  <c:v>100.0</c:v>
                </c:pt>
                <c:pt idx="203">
                  <c:v>100.0</c:v>
                </c:pt>
                <c:pt idx="231">
                  <c:v>100.0</c:v>
                </c:pt>
                <c:pt idx="232">
                  <c:v>100.0</c:v>
                </c:pt>
                <c:pt idx="233">
                  <c:v>100.0</c:v>
                </c:pt>
                <c:pt idx="234">
                  <c:v>100.0</c:v>
                </c:pt>
                <c:pt idx="235">
                  <c:v>100.0</c:v>
                </c:pt>
                <c:pt idx="236">
                  <c:v>100.0</c:v>
                </c:pt>
                <c:pt idx="237">
                  <c:v>100.0</c:v>
                </c:pt>
                <c:pt idx="238">
                  <c:v>100.0</c:v>
                </c:pt>
                <c:pt idx="239">
                  <c:v>100.0</c:v>
                </c:pt>
                <c:pt idx="240">
                  <c:v>100.0</c:v>
                </c:pt>
                <c:pt idx="241">
                  <c:v>100.0</c:v>
                </c:pt>
                <c:pt idx="242">
                  <c:v>100.0</c:v>
                </c:pt>
                <c:pt idx="243">
                  <c:v>100.0</c:v>
                </c:pt>
                <c:pt idx="244">
                  <c:v>100.0</c:v>
                </c:pt>
                <c:pt idx="245">
                  <c:v>100.0</c:v>
                </c:pt>
                <c:pt idx="246">
                  <c:v>100.0</c:v>
                </c:pt>
                <c:pt idx="247">
                  <c:v>100.0</c:v>
                </c:pt>
                <c:pt idx="248">
                  <c:v>100.0</c:v>
                </c:pt>
                <c:pt idx="249">
                  <c:v>100.0</c:v>
                </c:pt>
                <c:pt idx="250">
                  <c:v>100.0</c:v>
                </c:pt>
                <c:pt idx="251">
                  <c:v>100.0</c:v>
                </c:pt>
                <c:pt idx="252">
                  <c:v>100.0</c:v>
                </c:pt>
                <c:pt idx="253">
                  <c:v>100.0</c:v>
                </c:pt>
                <c:pt idx="254">
                  <c:v>100.0</c:v>
                </c:pt>
                <c:pt idx="255">
                  <c:v>100.0</c:v>
                </c:pt>
                <c:pt idx="256">
                  <c:v>100.0</c:v>
                </c:pt>
                <c:pt idx="257">
                  <c:v>100.0</c:v>
                </c:pt>
                <c:pt idx="258">
                  <c:v>100.0</c:v>
                </c:pt>
                <c:pt idx="259">
                  <c:v>100.0</c:v>
                </c:pt>
                <c:pt idx="260">
                  <c:v>100.0</c:v>
                </c:pt>
                <c:pt idx="261">
                  <c:v>100.0</c:v>
                </c:pt>
                <c:pt idx="262">
                  <c:v>100.0</c:v>
                </c:pt>
                <c:pt idx="263">
                  <c:v>100.0</c:v>
                </c:pt>
                <c:pt idx="264">
                  <c:v>100.0</c:v>
                </c:pt>
                <c:pt idx="451">
                  <c:v>2.0</c:v>
                </c:pt>
                <c:pt idx="452">
                  <c:v>5.0</c:v>
                </c:pt>
                <c:pt idx="453">
                  <c:v>8.0</c:v>
                </c:pt>
                <c:pt idx="454">
                  <c:v>16.0</c:v>
                </c:pt>
                <c:pt idx="455">
                  <c:v>39.0</c:v>
                </c:pt>
                <c:pt idx="456">
                  <c:v>61.0</c:v>
                </c:pt>
                <c:pt idx="457">
                  <c:v>84.0</c:v>
                </c:pt>
                <c:pt idx="458">
                  <c:v>100.0</c:v>
                </c:pt>
                <c:pt idx="459">
                  <c:v>100.0</c:v>
                </c:pt>
                <c:pt idx="460">
                  <c:v>100.0</c:v>
                </c:pt>
                <c:pt idx="461">
                  <c:v>100.0</c:v>
                </c:pt>
                <c:pt idx="462">
                  <c:v>100.0</c:v>
                </c:pt>
                <c:pt idx="463">
                  <c:v>100.0</c:v>
                </c:pt>
                <c:pt idx="464">
                  <c:v>100.0</c:v>
                </c:pt>
                <c:pt idx="465">
                  <c:v>100.0</c:v>
                </c:pt>
                <c:pt idx="466">
                  <c:v>100.0</c:v>
                </c:pt>
                <c:pt idx="467">
                  <c:v>100.0</c:v>
                </c:pt>
                <c:pt idx="468">
                  <c:v>100.0</c:v>
                </c:pt>
              </c:numCache>
            </c:numRef>
          </c:yVal>
          <c:smooth val="0"/>
        </c:ser>
        <c:ser>
          <c:idx val="3"/>
          <c:order val="3"/>
          <c:tx>
            <c:v>Meas</c:v>
          </c:tx>
          <c:spPr>
            <a:ln>
              <a:noFill/>
            </a:ln>
          </c:spPr>
          <c:marker>
            <c:symbol val="x"/>
            <c:size val="8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'--Data--'!$BD$4:$BD$493</c:f>
              <c:numCache>
                <c:formatCode>General</c:formatCode>
                <c:ptCount val="490"/>
                <c:pt idx="20">
                  <c:v>98.0</c:v>
                </c:pt>
                <c:pt idx="22">
                  <c:v>94.0</c:v>
                </c:pt>
                <c:pt idx="25">
                  <c:v>84.0</c:v>
                </c:pt>
                <c:pt idx="32">
                  <c:v>49.0</c:v>
                </c:pt>
                <c:pt idx="37">
                  <c:v>95.0</c:v>
                </c:pt>
                <c:pt idx="39">
                  <c:v>97.0</c:v>
                </c:pt>
                <c:pt idx="42">
                  <c:v>97.0</c:v>
                </c:pt>
                <c:pt idx="73">
                  <c:v>88.0</c:v>
                </c:pt>
                <c:pt idx="75">
                  <c:v>95.0</c:v>
                </c:pt>
                <c:pt idx="78">
                  <c:v>94.0</c:v>
                </c:pt>
                <c:pt idx="81">
                  <c:v>16.0</c:v>
                </c:pt>
                <c:pt idx="85">
                  <c:v>9.0</c:v>
                </c:pt>
                <c:pt idx="89">
                  <c:v>97.0</c:v>
                </c:pt>
                <c:pt idx="91">
                  <c:v>98.0</c:v>
                </c:pt>
                <c:pt idx="93">
                  <c:v>99.0</c:v>
                </c:pt>
                <c:pt idx="95">
                  <c:v>97.0</c:v>
                </c:pt>
                <c:pt idx="126">
                  <c:v>95.0</c:v>
                </c:pt>
                <c:pt idx="128">
                  <c:v>94.0</c:v>
                </c:pt>
                <c:pt idx="131">
                  <c:v>91.0</c:v>
                </c:pt>
                <c:pt idx="138">
                  <c:v>37.0</c:v>
                </c:pt>
                <c:pt idx="142">
                  <c:v>93.0</c:v>
                </c:pt>
                <c:pt idx="145">
                  <c:v>97.0</c:v>
                </c:pt>
                <c:pt idx="146">
                  <c:v>99.0</c:v>
                </c:pt>
                <c:pt idx="148">
                  <c:v>98.0</c:v>
                </c:pt>
                <c:pt idx="179">
                  <c:v>97.0</c:v>
                </c:pt>
                <c:pt idx="181">
                  <c:v>99.0</c:v>
                </c:pt>
                <c:pt idx="184">
                  <c:v>86.0</c:v>
                </c:pt>
                <c:pt idx="191">
                  <c:v>72.0</c:v>
                </c:pt>
                <c:pt idx="195">
                  <c:v>93.0</c:v>
                </c:pt>
                <c:pt idx="197">
                  <c:v>96.0</c:v>
                </c:pt>
                <c:pt idx="200">
                  <c:v>90.0</c:v>
                </c:pt>
                <c:pt idx="234">
                  <c:v>75.0</c:v>
                </c:pt>
                <c:pt idx="237">
                  <c:v>94.0</c:v>
                </c:pt>
                <c:pt idx="244">
                  <c:v>89.0</c:v>
                </c:pt>
                <c:pt idx="247">
                  <c:v>62.0</c:v>
                </c:pt>
                <c:pt idx="249">
                  <c:v>48.0</c:v>
                </c:pt>
                <c:pt idx="285">
                  <c:v>9.0</c:v>
                </c:pt>
                <c:pt idx="287">
                  <c:v>43.0</c:v>
                </c:pt>
                <c:pt idx="290">
                  <c:v>96.0</c:v>
                </c:pt>
                <c:pt idx="297">
                  <c:v>84.0</c:v>
                </c:pt>
                <c:pt idx="302">
                  <c:v>64.0</c:v>
                </c:pt>
                <c:pt idx="303">
                  <c:v>95.0</c:v>
                </c:pt>
                <c:pt idx="306">
                  <c:v>12.0</c:v>
                </c:pt>
                <c:pt idx="338">
                  <c:v>4.0</c:v>
                </c:pt>
                <c:pt idx="340">
                  <c:v>86.0</c:v>
                </c:pt>
                <c:pt idx="343">
                  <c:v>91.0</c:v>
                </c:pt>
                <c:pt idx="346">
                  <c:v>84.0</c:v>
                </c:pt>
                <c:pt idx="350">
                  <c:v>68.0</c:v>
                </c:pt>
                <c:pt idx="354">
                  <c:v>68.0</c:v>
                </c:pt>
                <c:pt idx="358">
                  <c:v>54.0</c:v>
                </c:pt>
                <c:pt idx="359">
                  <c:v>84.0</c:v>
                </c:pt>
                <c:pt idx="360">
                  <c:v>84.0</c:v>
                </c:pt>
                <c:pt idx="399">
                  <c:v>56.0</c:v>
                </c:pt>
                <c:pt idx="403">
                  <c:v>7.0</c:v>
                </c:pt>
                <c:pt idx="407">
                  <c:v>91.0</c:v>
                </c:pt>
                <c:pt idx="409">
                  <c:v>91.0</c:v>
                </c:pt>
                <c:pt idx="410">
                  <c:v>88.0</c:v>
                </c:pt>
                <c:pt idx="412">
                  <c:v>9.0</c:v>
                </c:pt>
                <c:pt idx="413">
                  <c:v>84.0</c:v>
                </c:pt>
                <c:pt idx="456">
                  <c:v>57.0</c:v>
                </c:pt>
                <c:pt idx="460">
                  <c:v>96.0</c:v>
                </c:pt>
                <c:pt idx="462">
                  <c:v>94.0</c:v>
                </c:pt>
                <c:pt idx="464">
                  <c:v>97.0</c:v>
                </c:pt>
                <c:pt idx="466">
                  <c:v>93.0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935800"/>
        <c:axId val="-2110932632"/>
      </c:scatterChart>
      <c:valAx>
        <c:axId val="-211093580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0932632"/>
        <c:crosses val="autoZero"/>
        <c:crossBetween val="midCat"/>
      </c:valAx>
      <c:valAx>
        <c:axId val="-2110932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Canopy</a:t>
                </a:r>
                <a:r>
                  <a:rPr lang="en-US" baseline="0"/>
                  <a:t> cover %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09358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49765362292446"/>
          <c:y val="0.114904144838661"/>
          <c:w val="0.188645169086436"/>
          <c:h val="0.21169375233673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61013845613656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'--Data--'!$U$4:$U$493</c:f>
              <c:numCache>
                <c:formatCode>General</c:formatCode>
                <c:ptCount val="490"/>
                <c:pt idx="18">
                  <c:v>7.07</c:v>
                </c:pt>
                <c:pt idx="19">
                  <c:v>7.07</c:v>
                </c:pt>
                <c:pt idx="20">
                  <c:v>7.07</c:v>
                </c:pt>
                <c:pt idx="21">
                  <c:v>7.53</c:v>
                </c:pt>
                <c:pt idx="22">
                  <c:v>7.53</c:v>
                </c:pt>
                <c:pt idx="23">
                  <c:v>6.58</c:v>
                </c:pt>
                <c:pt idx="24">
                  <c:v>6.58</c:v>
                </c:pt>
                <c:pt idx="25">
                  <c:v>2.93999999999999</c:v>
                </c:pt>
                <c:pt idx="26">
                  <c:v>2.93999999999999</c:v>
                </c:pt>
                <c:pt idx="27">
                  <c:v>0.239999999999999</c:v>
                </c:pt>
                <c:pt idx="28">
                  <c:v>0.239999999999999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0.289999999999999</c:v>
                </c:pt>
                <c:pt idx="33">
                  <c:v>0.289999999999999</c:v>
                </c:pt>
                <c:pt idx="34">
                  <c:v>2.21</c:v>
                </c:pt>
                <c:pt idx="35">
                  <c:v>3.29999999999999</c:v>
                </c:pt>
                <c:pt idx="36">
                  <c:v>3.29999999999999</c:v>
                </c:pt>
                <c:pt idx="37">
                  <c:v>3.29999999999999</c:v>
                </c:pt>
                <c:pt idx="38">
                  <c:v>6.04</c:v>
                </c:pt>
                <c:pt idx="39">
                  <c:v>6.04</c:v>
                </c:pt>
                <c:pt idx="40">
                  <c:v>6.04</c:v>
                </c:pt>
                <c:pt idx="41">
                  <c:v>6.04</c:v>
                </c:pt>
                <c:pt idx="42">
                  <c:v>6.04</c:v>
                </c:pt>
                <c:pt idx="43">
                  <c:v>2.89999999999999</c:v>
                </c:pt>
                <c:pt idx="44">
                  <c:v>2.89999999999999</c:v>
                </c:pt>
                <c:pt idx="45">
                  <c:v>2.89999999999999</c:v>
                </c:pt>
                <c:pt idx="46">
                  <c:v>2.89999999999999</c:v>
                </c:pt>
                <c:pt idx="47">
                  <c:v>1.54</c:v>
                </c:pt>
                <c:pt idx="48">
                  <c:v>0.76</c:v>
                </c:pt>
                <c:pt idx="49">
                  <c:v>0.76</c:v>
                </c:pt>
                <c:pt idx="50">
                  <c:v>0.56</c:v>
                </c:pt>
                <c:pt idx="51">
                  <c:v>0.63</c:v>
                </c:pt>
                <c:pt idx="52">
                  <c:v>0.63</c:v>
                </c:pt>
                <c:pt idx="71">
                  <c:v>2.89999999999999</c:v>
                </c:pt>
                <c:pt idx="72">
                  <c:v>2.89999999999999</c:v>
                </c:pt>
                <c:pt idx="73">
                  <c:v>2.89999999999999</c:v>
                </c:pt>
                <c:pt idx="74">
                  <c:v>3.10999999999999</c:v>
                </c:pt>
                <c:pt idx="75">
                  <c:v>3.10999999999999</c:v>
                </c:pt>
                <c:pt idx="76">
                  <c:v>2.35</c:v>
                </c:pt>
                <c:pt idx="77">
                  <c:v>2.35</c:v>
                </c:pt>
                <c:pt idx="78">
                  <c:v>0.38</c:v>
                </c:pt>
                <c:pt idx="79">
                  <c:v>0.38</c:v>
                </c:pt>
                <c:pt idx="80">
                  <c:v>0.1</c:v>
                </c:pt>
                <c:pt idx="81">
                  <c:v>0.1</c:v>
                </c:pt>
                <c:pt idx="82">
                  <c:v>0.45</c:v>
                </c:pt>
                <c:pt idx="83">
                  <c:v>0.45</c:v>
                </c:pt>
                <c:pt idx="84">
                  <c:v>2.66999999999999</c:v>
                </c:pt>
                <c:pt idx="85">
                  <c:v>3.43</c:v>
                </c:pt>
                <c:pt idx="86">
                  <c:v>3.43</c:v>
                </c:pt>
                <c:pt idx="87">
                  <c:v>3.85</c:v>
                </c:pt>
                <c:pt idx="88">
                  <c:v>6.33</c:v>
                </c:pt>
                <c:pt idx="89">
                  <c:v>6.33</c:v>
                </c:pt>
                <c:pt idx="90">
                  <c:v>7.01999999999999</c:v>
                </c:pt>
                <c:pt idx="91">
                  <c:v>6.24</c:v>
                </c:pt>
                <c:pt idx="92">
                  <c:v>6.24</c:v>
                </c:pt>
                <c:pt idx="93">
                  <c:v>6.24</c:v>
                </c:pt>
                <c:pt idx="94">
                  <c:v>6.24</c:v>
                </c:pt>
                <c:pt idx="95">
                  <c:v>6.24</c:v>
                </c:pt>
                <c:pt idx="96">
                  <c:v>1.86</c:v>
                </c:pt>
                <c:pt idx="97">
                  <c:v>1.86</c:v>
                </c:pt>
                <c:pt idx="98">
                  <c:v>0.599999999999999</c:v>
                </c:pt>
                <c:pt idx="99">
                  <c:v>0.599999999999999</c:v>
                </c:pt>
                <c:pt idx="100">
                  <c:v>0.419999999999999</c:v>
                </c:pt>
                <c:pt idx="101">
                  <c:v>0.33</c:v>
                </c:pt>
                <c:pt idx="102">
                  <c:v>0.33</c:v>
                </c:pt>
                <c:pt idx="103">
                  <c:v>0.349999999999999</c:v>
                </c:pt>
                <c:pt idx="104">
                  <c:v>0.429999999999999</c:v>
                </c:pt>
                <c:pt idx="105">
                  <c:v>0.429999999999999</c:v>
                </c:pt>
                <c:pt idx="124">
                  <c:v>4.58</c:v>
                </c:pt>
                <c:pt idx="125">
                  <c:v>4.58</c:v>
                </c:pt>
                <c:pt idx="126">
                  <c:v>4.58</c:v>
                </c:pt>
                <c:pt idx="127">
                  <c:v>5.71</c:v>
                </c:pt>
                <c:pt idx="128">
                  <c:v>5.71</c:v>
                </c:pt>
                <c:pt idx="129">
                  <c:v>4.59999999999999</c:v>
                </c:pt>
                <c:pt idx="130">
                  <c:v>4.59999999999999</c:v>
                </c:pt>
                <c:pt idx="131">
                  <c:v>3.7</c:v>
                </c:pt>
                <c:pt idx="132">
                  <c:v>3.7</c:v>
                </c:pt>
                <c:pt idx="133">
                  <c:v>0.4</c:v>
                </c:pt>
                <c:pt idx="134">
                  <c:v>0.4</c:v>
                </c:pt>
                <c:pt idx="135">
                  <c:v>0.1</c:v>
                </c:pt>
                <c:pt idx="136">
                  <c:v>0.1</c:v>
                </c:pt>
                <c:pt idx="137">
                  <c:v>0.23</c:v>
                </c:pt>
                <c:pt idx="138">
                  <c:v>0.839999999999999</c:v>
                </c:pt>
                <c:pt idx="139">
                  <c:v>0.839999999999999</c:v>
                </c:pt>
                <c:pt idx="140">
                  <c:v>3.04999999999999</c:v>
                </c:pt>
                <c:pt idx="141">
                  <c:v>6.04</c:v>
                </c:pt>
                <c:pt idx="142">
                  <c:v>6.04</c:v>
                </c:pt>
                <c:pt idx="143">
                  <c:v>7.62999999999999</c:v>
                </c:pt>
                <c:pt idx="144">
                  <c:v>7.61</c:v>
                </c:pt>
                <c:pt idx="145">
                  <c:v>7.61</c:v>
                </c:pt>
                <c:pt idx="146">
                  <c:v>7.61</c:v>
                </c:pt>
                <c:pt idx="147">
                  <c:v>7.61</c:v>
                </c:pt>
                <c:pt idx="148">
                  <c:v>7.61</c:v>
                </c:pt>
                <c:pt idx="149">
                  <c:v>3.47</c:v>
                </c:pt>
                <c:pt idx="150">
                  <c:v>3.47</c:v>
                </c:pt>
                <c:pt idx="151">
                  <c:v>3.33</c:v>
                </c:pt>
                <c:pt idx="152">
                  <c:v>3.33</c:v>
                </c:pt>
                <c:pt idx="153">
                  <c:v>1.74</c:v>
                </c:pt>
                <c:pt idx="154">
                  <c:v>0.949999999999999</c:v>
                </c:pt>
                <c:pt idx="155">
                  <c:v>0.949999999999999</c:v>
                </c:pt>
                <c:pt idx="156">
                  <c:v>0.55</c:v>
                </c:pt>
                <c:pt idx="157">
                  <c:v>0.51</c:v>
                </c:pt>
                <c:pt idx="158">
                  <c:v>0.51</c:v>
                </c:pt>
                <c:pt idx="177">
                  <c:v>7.29</c:v>
                </c:pt>
                <c:pt idx="178">
                  <c:v>7.29</c:v>
                </c:pt>
                <c:pt idx="179">
                  <c:v>7.29</c:v>
                </c:pt>
                <c:pt idx="180">
                  <c:v>7.29999999999999</c:v>
                </c:pt>
                <c:pt idx="181">
                  <c:v>7.29999999999999</c:v>
                </c:pt>
                <c:pt idx="182">
                  <c:v>6.44</c:v>
                </c:pt>
                <c:pt idx="183">
                  <c:v>6.44</c:v>
                </c:pt>
                <c:pt idx="184">
                  <c:v>2.49</c:v>
                </c:pt>
                <c:pt idx="185">
                  <c:v>2.49</c:v>
                </c:pt>
                <c:pt idx="186">
                  <c:v>0.239999999999999</c:v>
                </c:pt>
                <c:pt idx="187">
                  <c:v>0.239999999999999</c:v>
                </c:pt>
                <c:pt idx="188">
                  <c:v>0.1</c:v>
                </c:pt>
                <c:pt idx="189">
                  <c:v>0.1</c:v>
                </c:pt>
                <c:pt idx="190">
                  <c:v>0.12</c:v>
                </c:pt>
                <c:pt idx="191">
                  <c:v>0.65</c:v>
                </c:pt>
                <c:pt idx="192">
                  <c:v>0.65</c:v>
                </c:pt>
                <c:pt idx="193">
                  <c:v>2.54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4.80999999999999</c:v>
                </c:pt>
                <c:pt idx="198">
                  <c:v>4.80999999999999</c:v>
                </c:pt>
                <c:pt idx="199">
                  <c:v>4.80999999999999</c:v>
                </c:pt>
                <c:pt idx="200">
                  <c:v>4.80999999999999</c:v>
                </c:pt>
                <c:pt idx="201">
                  <c:v>4.80999999999999</c:v>
                </c:pt>
                <c:pt idx="202">
                  <c:v>2.52999999999999</c:v>
                </c:pt>
                <c:pt idx="203">
                  <c:v>2.52999999999999</c:v>
                </c:pt>
                <c:pt idx="204">
                  <c:v>2.37999999999999</c:v>
                </c:pt>
                <c:pt idx="205">
                  <c:v>2.37999999999999</c:v>
                </c:pt>
                <c:pt idx="206">
                  <c:v>1.16999999999999</c:v>
                </c:pt>
                <c:pt idx="207">
                  <c:v>0.75</c:v>
                </c:pt>
                <c:pt idx="208">
                  <c:v>0.75</c:v>
                </c:pt>
                <c:pt idx="209">
                  <c:v>0.56</c:v>
                </c:pt>
                <c:pt idx="210">
                  <c:v>0.66</c:v>
                </c:pt>
                <c:pt idx="211">
                  <c:v>0.66</c:v>
                </c:pt>
                <c:pt idx="230">
                  <c:v>3.29</c:v>
                </c:pt>
                <c:pt idx="231">
                  <c:v>3.29</c:v>
                </c:pt>
                <c:pt idx="232">
                  <c:v>3.29</c:v>
                </c:pt>
                <c:pt idx="233">
                  <c:v>4.24</c:v>
                </c:pt>
                <c:pt idx="234">
                  <c:v>4.24</c:v>
                </c:pt>
                <c:pt idx="235">
                  <c:v>6.51999999999999</c:v>
                </c:pt>
                <c:pt idx="236">
                  <c:v>6.51999999999999</c:v>
                </c:pt>
                <c:pt idx="237">
                  <c:v>7.58</c:v>
                </c:pt>
                <c:pt idx="238">
                  <c:v>7.58</c:v>
                </c:pt>
                <c:pt idx="239">
                  <c:v>5.88999999999999</c:v>
                </c:pt>
                <c:pt idx="240">
                  <c:v>5.88999999999999</c:v>
                </c:pt>
                <c:pt idx="241">
                  <c:v>3.41</c:v>
                </c:pt>
                <c:pt idx="242">
                  <c:v>3.41</c:v>
                </c:pt>
                <c:pt idx="243">
                  <c:v>3.66</c:v>
                </c:pt>
                <c:pt idx="244">
                  <c:v>3.66</c:v>
                </c:pt>
                <c:pt idx="245">
                  <c:v>3.66</c:v>
                </c:pt>
                <c:pt idx="246">
                  <c:v>3.66</c:v>
                </c:pt>
                <c:pt idx="247">
                  <c:v>1.98</c:v>
                </c:pt>
                <c:pt idx="248">
                  <c:v>1.98</c:v>
                </c:pt>
                <c:pt idx="249">
                  <c:v>1.98</c:v>
                </c:pt>
                <c:pt idx="250">
                  <c:v>1.95</c:v>
                </c:pt>
                <c:pt idx="251">
                  <c:v>2.2</c:v>
                </c:pt>
                <c:pt idx="252">
                  <c:v>2.2</c:v>
                </c:pt>
                <c:pt idx="253">
                  <c:v>2.2</c:v>
                </c:pt>
                <c:pt idx="254">
                  <c:v>2.22</c:v>
                </c:pt>
                <c:pt idx="255">
                  <c:v>1.5</c:v>
                </c:pt>
                <c:pt idx="256">
                  <c:v>1.5</c:v>
                </c:pt>
                <c:pt idx="257">
                  <c:v>2.29</c:v>
                </c:pt>
                <c:pt idx="258">
                  <c:v>2.29</c:v>
                </c:pt>
                <c:pt idx="259">
                  <c:v>2.58999999999999</c:v>
                </c:pt>
                <c:pt idx="260">
                  <c:v>3.31</c:v>
                </c:pt>
                <c:pt idx="261">
                  <c:v>3.31</c:v>
                </c:pt>
                <c:pt idx="262">
                  <c:v>3.45</c:v>
                </c:pt>
                <c:pt idx="263">
                  <c:v>3.33999999999999</c:v>
                </c:pt>
                <c:pt idx="264">
                  <c:v>3.33999999999999</c:v>
                </c:pt>
                <c:pt idx="283">
                  <c:v>3.21</c:v>
                </c:pt>
                <c:pt idx="284">
                  <c:v>3.21</c:v>
                </c:pt>
                <c:pt idx="285">
                  <c:v>3.21</c:v>
                </c:pt>
                <c:pt idx="286">
                  <c:v>0.56</c:v>
                </c:pt>
                <c:pt idx="287">
                  <c:v>0.56</c:v>
                </c:pt>
                <c:pt idx="288">
                  <c:v>3.68</c:v>
                </c:pt>
                <c:pt idx="289">
                  <c:v>3.68</c:v>
                </c:pt>
                <c:pt idx="290">
                  <c:v>7.23</c:v>
                </c:pt>
                <c:pt idx="291">
                  <c:v>7.23</c:v>
                </c:pt>
                <c:pt idx="292">
                  <c:v>2.7</c:v>
                </c:pt>
                <c:pt idx="293">
                  <c:v>2.7</c:v>
                </c:pt>
                <c:pt idx="294">
                  <c:v>7.54999999999999</c:v>
                </c:pt>
                <c:pt idx="295">
                  <c:v>7.54999999999999</c:v>
                </c:pt>
                <c:pt idx="296">
                  <c:v>0.51</c:v>
                </c:pt>
                <c:pt idx="297">
                  <c:v>1.41999999999999</c:v>
                </c:pt>
                <c:pt idx="298">
                  <c:v>1.41999999999999</c:v>
                </c:pt>
                <c:pt idx="299">
                  <c:v>0.419999999999999</c:v>
                </c:pt>
                <c:pt idx="300">
                  <c:v>0.239999999999999</c:v>
                </c:pt>
                <c:pt idx="301">
                  <c:v>0.239999999999999</c:v>
                </c:pt>
                <c:pt idx="302">
                  <c:v>0.239999999999999</c:v>
                </c:pt>
                <c:pt idx="303">
                  <c:v>2.81999999999999</c:v>
                </c:pt>
                <c:pt idx="304">
                  <c:v>2.81999999999999</c:v>
                </c:pt>
                <c:pt idx="305">
                  <c:v>2.81999999999999</c:v>
                </c:pt>
                <c:pt idx="306">
                  <c:v>2.81999999999999</c:v>
                </c:pt>
                <c:pt idx="307">
                  <c:v>1.16999999999999</c:v>
                </c:pt>
                <c:pt idx="308">
                  <c:v>1.48</c:v>
                </c:pt>
                <c:pt idx="309">
                  <c:v>1.48</c:v>
                </c:pt>
                <c:pt idx="310">
                  <c:v>1.15999999999999</c:v>
                </c:pt>
                <c:pt idx="311">
                  <c:v>1.15999999999999</c:v>
                </c:pt>
                <c:pt idx="312">
                  <c:v>1.21</c:v>
                </c:pt>
                <c:pt idx="313">
                  <c:v>2.73</c:v>
                </c:pt>
                <c:pt idx="314">
                  <c:v>2.73</c:v>
                </c:pt>
                <c:pt idx="315">
                  <c:v>3.91</c:v>
                </c:pt>
                <c:pt idx="316">
                  <c:v>6.86</c:v>
                </c:pt>
                <c:pt idx="317">
                  <c:v>6.86</c:v>
                </c:pt>
                <c:pt idx="336">
                  <c:v>3.81999999999999</c:v>
                </c:pt>
                <c:pt idx="337">
                  <c:v>3.81999999999999</c:v>
                </c:pt>
                <c:pt idx="338">
                  <c:v>3.81999999999999</c:v>
                </c:pt>
                <c:pt idx="339">
                  <c:v>1.29</c:v>
                </c:pt>
                <c:pt idx="340">
                  <c:v>1.29</c:v>
                </c:pt>
                <c:pt idx="341">
                  <c:v>2.18</c:v>
                </c:pt>
                <c:pt idx="342">
                  <c:v>2.18</c:v>
                </c:pt>
                <c:pt idx="343">
                  <c:v>0.8</c:v>
                </c:pt>
                <c:pt idx="344">
                  <c:v>0.8</c:v>
                </c:pt>
                <c:pt idx="345">
                  <c:v>4.29</c:v>
                </c:pt>
                <c:pt idx="346">
                  <c:v>4.29</c:v>
                </c:pt>
                <c:pt idx="347">
                  <c:v>7.59999999999999</c:v>
                </c:pt>
                <c:pt idx="348">
                  <c:v>7.59999999999999</c:v>
                </c:pt>
                <c:pt idx="349">
                  <c:v>1.31</c:v>
                </c:pt>
                <c:pt idx="350">
                  <c:v>2.81</c:v>
                </c:pt>
                <c:pt idx="351">
                  <c:v>2.81</c:v>
                </c:pt>
                <c:pt idx="352">
                  <c:v>0.64</c:v>
                </c:pt>
                <c:pt idx="353">
                  <c:v>0.51</c:v>
                </c:pt>
                <c:pt idx="354">
                  <c:v>0.51</c:v>
                </c:pt>
                <c:pt idx="355">
                  <c:v>2.16999999999999</c:v>
                </c:pt>
                <c:pt idx="356">
                  <c:v>2.16999999999999</c:v>
                </c:pt>
                <c:pt idx="357">
                  <c:v>2.16999999999999</c:v>
                </c:pt>
                <c:pt idx="358">
                  <c:v>2.16999999999999</c:v>
                </c:pt>
                <c:pt idx="359">
                  <c:v>2.16999999999999</c:v>
                </c:pt>
                <c:pt idx="360">
                  <c:v>2.16999999999999</c:v>
                </c:pt>
                <c:pt idx="361">
                  <c:v>4.46</c:v>
                </c:pt>
                <c:pt idx="362">
                  <c:v>4.46</c:v>
                </c:pt>
                <c:pt idx="363">
                  <c:v>1.16999999999999</c:v>
                </c:pt>
                <c:pt idx="364">
                  <c:v>1.16999999999999</c:v>
                </c:pt>
                <c:pt idx="365">
                  <c:v>4.58</c:v>
                </c:pt>
                <c:pt idx="366">
                  <c:v>7.55999999999999</c:v>
                </c:pt>
                <c:pt idx="367">
                  <c:v>7.55999999999999</c:v>
                </c:pt>
                <c:pt idx="368">
                  <c:v>7.62999999999999</c:v>
                </c:pt>
                <c:pt idx="369">
                  <c:v>7.62999999999999</c:v>
                </c:pt>
                <c:pt idx="370">
                  <c:v>7.62999999999999</c:v>
                </c:pt>
                <c:pt idx="389">
                  <c:v>0.19</c:v>
                </c:pt>
                <c:pt idx="390">
                  <c:v>0.19</c:v>
                </c:pt>
                <c:pt idx="391">
                  <c:v>0.19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0.11</c:v>
                </c:pt>
                <c:pt idx="397">
                  <c:v>0.11</c:v>
                </c:pt>
                <c:pt idx="398">
                  <c:v>0.56</c:v>
                </c:pt>
                <c:pt idx="399">
                  <c:v>0.56</c:v>
                </c:pt>
                <c:pt idx="400">
                  <c:v>1.14999999999999</c:v>
                </c:pt>
                <c:pt idx="401">
                  <c:v>1.14999999999999</c:v>
                </c:pt>
                <c:pt idx="402">
                  <c:v>1.09</c:v>
                </c:pt>
                <c:pt idx="403">
                  <c:v>1.2</c:v>
                </c:pt>
                <c:pt idx="404">
                  <c:v>1.2</c:v>
                </c:pt>
                <c:pt idx="405">
                  <c:v>1.99</c:v>
                </c:pt>
                <c:pt idx="406">
                  <c:v>2.41999999999999</c:v>
                </c:pt>
                <c:pt idx="407">
                  <c:v>2.41999999999999</c:v>
                </c:pt>
                <c:pt idx="408">
                  <c:v>2.41999999999999</c:v>
                </c:pt>
                <c:pt idx="409">
                  <c:v>2.58</c:v>
                </c:pt>
                <c:pt idx="410">
                  <c:v>2.58</c:v>
                </c:pt>
                <c:pt idx="411">
                  <c:v>2.58</c:v>
                </c:pt>
                <c:pt idx="412">
                  <c:v>2.58</c:v>
                </c:pt>
                <c:pt idx="413">
                  <c:v>3.21</c:v>
                </c:pt>
                <c:pt idx="414">
                  <c:v>1.67999999999999</c:v>
                </c:pt>
                <c:pt idx="415">
                  <c:v>1.67999999999999</c:v>
                </c:pt>
                <c:pt idx="416">
                  <c:v>0.1</c:v>
                </c:pt>
                <c:pt idx="417">
                  <c:v>0.1</c:v>
                </c:pt>
                <c:pt idx="418">
                  <c:v>0.179999999999999</c:v>
                </c:pt>
                <c:pt idx="419">
                  <c:v>0.289999999999999</c:v>
                </c:pt>
                <c:pt idx="420">
                  <c:v>0.289999999999999</c:v>
                </c:pt>
                <c:pt idx="421">
                  <c:v>0.27</c:v>
                </c:pt>
                <c:pt idx="422">
                  <c:v>0.16</c:v>
                </c:pt>
                <c:pt idx="423">
                  <c:v>0.16</c:v>
                </c:pt>
                <c:pt idx="442">
                  <c:v>4.84999999999999</c:v>
                </c:pt>
                <c:pt idx="443">
                  <c:v>4.84999999999999</c:v>
                </c:pt>
                <c:pt idx="444">
                  <c:v>4.84999999999999</c:v>
                </c:pt>
                <c:pt idx="445">
                  <c:v>5.58</c:v>
                </c:pt>
                <c:pt idx="446">
                  <c:v>5.58</c:v>
                </c:pt>
                <c:pt idx="447">
                  <c:v>4.0</c:v>
                </c:pt>
                <c:pt idx="448">
                  <c:v>4.0</c:v>
                </c:pt>
                <c:pt idx="449">
                  <c:v>1.08</c:v>
                </c:pt>
                <c:pt idx="450">
                  <c:v>1.08</c:v>
                </c:pt>
                <c:pt idx="451">
                  <c:v>0.1</c:v>
                </c:pt>
                <c:pt idx="452">
                  <c:v>0.1</c:v>
                </c:pt>
                <c:pt idx="453">
                  <c:v>0.33</c:v>
                </c:pt>
                <c:pt idx="454">
                  <c:v>0.33</c:v>
                </c:pt>
                <c:pt idx="455">
                  <c:v>1.78</c:v>
                </c:pt>
                <c:pt idx="456">
                  <c:v>2.68</c:v>
                </c:pt>
                <c:pt idx="457">
                  <c:v>2.68</c:v>
                </c:pt>
                <c:pt idx="458">
                  <c:v>4.58999999999999</c:v>
                </c:pt>
                <c:pt idx="459">
                  <c:v>7.62999999999999</c:v>
                </c:pt>
                <c:pt idx="460">
                  <c:v>7.62999999999999</c:v>
                </c:pt>
                <c:pt idx="461">
                  <c:v>7.62999999999999</c:v>
                </c:pt>
                <c:pt idx="462">
                  <c:v>7.61</c:v>
                </c:pt>
                <c:pt idx="463">
                  <c:v>7.61</c:v>
                </c:pt>
                <c:pt idx="464">
                  <c:v>7.61</c:v>
                </c:pt>
                <c:pt idx="465">
                  <c:v>7.61</c:v>
                </c:pt>
                <c:pt idx="466">
                  <c:v>7.61</c:v>
                </c:pt>
                <c:pt idx="467">
                  <c:v>3.04</c:v>
                </c:pt>
                <c:pt idx="468">
                  <c:v>3.04</c:v>
                </c:pt>
                <c:pt idx="469">
                  <c:v>2.1</c:v>
                </c:pt>
                <c:pt idx="470">
                  <c:v>2.1</c:v>
                </c:pt>
                <c:pt idx="471">
                  <c:v>1.06</c:v>
                </c:pt>
                <c:pt idx="472">
                  <c:v>0.62</c:v>
                </c:pt>
                <c:pt idx="473">
                  <c:v>0.62</c:v>
                </c:pt>
                <c:pt idx="474">
                  <c:v>0.51</c:v>
                </c:pt>
                <c:pt idx="475">
                  <c:v>0.44</c:v>
                </c:pt>
                <c:pt idx="476">
                  <c:v>0.44</c:v>
                </c:pt>
              </c:numCache>
            </c:numRef>
          </c:yVal>
          <c:smooth val="0"/>
        </c:ser>
        <c:ser>
          <c:idx val="1"/>
          <c:order val="1"/>
          <c:tx>
            <c:v>Meas(cept)</c:v>
          </c:tx>
          <c:spPr>
            <a:ln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'--Data--'!$AX$4:$AX$493</c:f>
              <c:numCache>
                <c:formatCode>General</c:formatCode>
                <c:ptCount val="490"/>
                <c:pt idx="20">
                  <c:v>0.82</c:v>
                </c:pt>
                <c:pt idx="22">
                  <c:v>4.3</c:v>
                </c:pt>
                <c:pt idx="25">
                  <c:v>4.13</c:v>
                </c:pt>
                <c:pt idx="32">
                  <c:v>0.7</c:v>
                </c:pt>
                <c:pt idx="37">
                  <c:v>5.81</c:v>
                </c:pt>
                <c:pt idx="39">
                  <c:v>4.39</c:v>
                </c:pt>
                <c:pt idx="42">
                  <c:v>5.3</c:v>
                </c:pt>
                <c:pt idx="73">
                  <c:v>4.95</c:v>
                </c:pt>
                <c:pt idx="75">
                  <c:v>6.12</c:v>
                </c:pt>
                <c:pt idx="78">
                  <c:v>2.85</c:v>
                </c:pt>
                <c:pt idx="81">
                  <c:v>0.12</c:v>
                </c:pt>
                <c:pt idx="85">
                  <c:v>2.24</c:v>
                </c:pt>
                <c:pt idx="89">
                  <c:v>8.84</c:v>
                </c:pt>
                <c:pt idx="91">
                  <c:v>7.74</c:v>
                </c:pt>
                <c:pt idx="93">
                  <c:v>6.41</c:v>
                </c:pt>
                <c:pt idx="95">
                  <c:v>4.83</c:v>
                </c:pt>
                <c:pt idx="126">
                  <c:v>2.31</c:v>
                </c:pt>
                <c:pt idx="128">
                  <c:v>6.13</c:v>
                </c:pt>
                <c:pt idx="131">
                  <c:v>2.88</c:v>
                </c:pt>
                <c:pt idx="138">
                  <c:v>0.23</c:v>
                </c:pt>
                <c:pt idx="142">
                  <c:v>4.86</c:v>
                </c:pt>
                <c:pt idx="145">
                  <c:v>5.6</c:v>
                </c:pt>
                <c:pt idx="146">
                  <c:v>9.56</c:v>
                </c:pt>
                <c:pt idx="148">
                  <c:v>6.86</c:v>
                </c:pt>
                <c:pt idx="181">
                  <c:v>6.88</c:v>
                </c:pt>
                <c:pt idx="184">
                  <c:v>4.58</c:v>
                </c:pt>
                <c:pt idx="191">
                  <c:v>0.39</c:v>
                </c:pt>
                <c:pt idx="195">
                  <c:v>5.26</c:v>
                </c:pt>
                <c:pt idx="197">
                  <c:v>4.35</c:v>
                </c:pt>
                <c:pt idx="200">
                  <c:v>4.9</c:v>
                </c:pt>
                <c:pt idx="234">
                  <c:v>1.65</c:v>
                </c:pt>
                <c:pt idx="237">
                  <c:v>4.83</c:v>
                </c:pt>
                <c:pt idx="244">
                  <c:v>0.36</c:v>
                </c:pt>
                <c:pt idx="247">
                  <c:v>0.17</c:v>
                </c:pt>
                <c:pt idx="249">
                  <c:v>1.41</c:v>
                </c:pt>
                <c:pt idx="287">
                  <c:v>1.23</c:v>
                </c:pt>
                <c:pt idx="290">
                  <c:v>6.51</c:v>
                </c:pt>
                <c:pt idx="297">
                  <c:v>1.81</c:v>
                </c:pt>
                <c:pt idx="302">
                  <c:v>0.97</c:v>
                </c:pt>
                <c:pt idx="303">
                  <c:v>3.97</c:v>
                </c:pt>
                <c:pt idx="306">
                  <c:v>1.07</c:v>
                </c:pt>
                <c:pt idx="338">
                  <c:v>1.23</c:v>
                </c:pt>
                <c:pt idx="343">
                  <c:v>4.6</c:v>
                </c:pt>
                <c:pt idx="346">
                  <c:v>3.35</c:v>
                </c:pt>
                <c:pt idx="350">
                  <c:v>0.67</c:v>
                </c:pt>
                <c:pt idx="354">
                  <c:v>0.66</c:v>
                </c:pt>
                <c:pt idx="358">
                  <c:v>0.72</c:v>
                </c:pt>
                <c:pt idx="359">
                  <c:v>4.1</c:v>
                </c:pt>
                <c:pt idx="360">
                  <c:v>3.58</c:v>
                </c:pt>
                <c:pt idx="399">
                  <c:v>0.63</c:v>
                </c:pt>
                <c:pt idx="403">
                  <c:v>2.23</c:v>
                </c:pt>
                <c:pt idx="407">
                  <c:v>1.25</c:v>
                </c:pt>
                <c:pt idx="409">
                  <c:v>2.13</c:v>
                </c:pt>
                <c:pt idx="410">
                  <c:v>4.11</c:v>
                </c:pt>
                <c:pt idx="412">
                  <c:v>4.12</c:v>
                </c:pt>
                <c:pt idx="413">
                  <c:v>4.07</c:v>
                </c:pt>
                <c:pt idx="456">
                  <c:v>0.57</c:v>
                </c:pt>
                <c:pt idx="460">
                  <c:v>7.62</c:v>
                </c:pt>
                <c:pt idx="462">
                  <c:v>5.65</c:v>
                </c:pt>
                <c:pt idx="464">
                  <c:v>7.25</c:v>
                </c:pt>
                <c:pt idx="466">
                  <c:v>5.17</c:v>
                </c:pt>
              </c:numCache>
            </c:numRef>
          </c:yVal>
          <c:smooth val="0"/>
        </c:ser>
        <c:ser>
          <c:idx val="2"/>
          <c:order val="2"/>
          <c:tx>
            <c:v>Meas(destr)</c:v>
          </c:tx>
          <c:spPr>
            <a:ln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'--Data--'!$AW$4:$AW$493</c:f>
              <c:numCache>
                <c:formatCode>General</c:formatCode>
                <c:ptCount val="490"/>
                <c:pt idx="20">
                  <c:v>0.5</c:v>
                </c:pt>
                <c:pt idx="22">
                  <c:v>4.66</c:v>
                </c:pt>
                <c:pt idx="32">
                  <c:v>0.59</c:v>
                </c:pt>
                <c:pt idx="37">
                  <c:v>6.79</c:v>
                </c:pt>
                <c:pt idx="39">
                  <c:v>4.29</c:v>
                </c:pt>
                <c:pt idx="42">
                  <c:v>4.3</c:v>
                </c:pt>
                <c:pt idx="73">
                  <c:v>3.94</c:v>
                </c:pt>
                <c:pt idx="75">
                  <c:v>4.87</c:v>
                </c:pt>
                <c:pt idx="81">
                  <c:v>0.48</c:v>
                </c:pt>
                <c:pt idx="85">
                  <c:v>3.39</c:v>
                </c:pt>
                <c:pt idx="89">
                  <c:v>6.87</c:v>
                </c:pt>
                <c:pt idx="91">
                  <c:v>4.68</c:v>
                </c:pt>
                <c:pt idx="93">
                  <c:v>4.45</c:v>
                </c:pt>
                <c:pt idx="126">
                  <c:v>4.38</c:v>
                </c:pt>
                <c:pt idx="128">
                  <c:v>3.92</c:v>
                </c:pt>
                <c:pt idx="131">
                  <c:v>6.79</c:v>
                </c:pt>
                <c:pt idx="138">
                  <c:v>1.17</c:v>
                </c:pt>
                <c:pt idx="142">
                  <c:v>5.45</c:v>
                </c:pt>
                <c:pt idx="145">
                  <c:v>5.21</c:v>
                </c:pt>
                <c:pt idx="146">
                  <c:v>3.98</c:v>
                </c:pt>
                <c:pt idx="148">
                  <c:v>5.51</c:v>
                </c:pt>
                <c:pt idx="179">
                  <c:v>5.62</c:v>
                </c:pt>
                <c:pt idx="181">
                  <c:v>4.02</c:v>
                </c:pt>
                <c:pt idx="184">
                  <c:v>6.42</c:v>
                </c:pt>
                <c:pt idx="191">
                  <c:v>1.39</c:v>
                </c:pt>
                <c:pt idx="195">
                  <c:v>3.85</c:v>
                </c:pt>
                <c:pt idx="197">
                  <c:v>3.49</c:v>
                </c:pt>
                <c:pt idx="200">
                  <c:v>3.32</c:v>
                </c:pt>
                <c:pt idx="202">
                  <c:v>3.92</c:v>
                </c:pt>
                <c:pt idx="232">
                  <c:v>7.93</c:v>
                </c:pt>
                <c:pt idx="237">
                  <c:v>4.97</c:v>
                </c:pt>
                <c:pt idx="240">
                  <c:v>0.13</c:v>
                </c:pt>
                <c:pt idx="244">
                  <c:v>0.03</c:v>
                </c:pt>
                <c:pt idx="285">
                  <c:v>2.41</c:v>
                </c:pt>
                <c:pt idx="287">
                  <c:v>0.5</c:v>
                </c:pt>
                <c:pt idx="290">
                  <c:v>4.75</c:v>
                </c:pt>
                <c:pt idx="293">
                  <c:v>1.09</c:v>
                </c:pt>
                <c:pt idx="297">
                  <c:v>0.57</c:v>
                </c:pt>
                <c:pt idx="302">
                  <c:v>0.55</c:v>
                </c:pt>
                <c:pt idx="303">
                  <c:v>1.63</c:v>
                </c:pt>
                <c:pt idx="306">
                  <c:v>0.41</c:v>
                </c:pt>
                <c:pt idx="308">
                  <c:v>1.65</c:v>
                </c:pt>
                <c:pt idx="338">
                  <c:v>0.55</c:v>
                </c:pt>
                <c:pt idx="340">
                  <c:v>3.77</c:v>
                </c:pt>
                <c:pt idx="343">
                  <c:v>1.31</c:v>
                </c:pt>
                <c:pt idx="346">
                  <c:v>0.88</c:v>
                </c:pt>
                <c:pt idx="350">
                  <c:v>0.88</c:v>
                </c:pt>
                <c:pt idx="354">
                  <c:v>0.64</c:v>
                </c:pt>
                <c:pt idx="358">
                  <c:v>0.52</c:v>
                </c:pt>
                <c:pt idx="359">
                  <c:v>1.46</c:v>
                </c:pt>
                <c:pt idx="360">
                  <c:v>2.12</c:v>
                </c:pt>
                <c:pt idx="396">
                  <c:v>0.13</c:v>
                </c:pt>
                <c:pt idx="399">
                  <c:v>1.02</c:v>
                </c:pt>
                <c:pt idx="403">
                  <c:v>1.1</c:v>
                </c:pt>
                <c:pt idx="407">
                  <c:v>2.3</c:v>
                </c:pt>
                <c:pt idx="409">
                  <c:v>2.46</c:v>
                </c:pt>
                <c:pt idx="412">
                  <c:v>2.58</c:v>
                </c:pt>
                <c:pt idx="413">
                  <c:v>3.19</c:v>
                </c:pt>
                <c:pt idx="456">
                  <c:v>2.67</c:v>
                </c:pt>
                <c:pt idx="460">
                  <c:v>5.14</c:v>
                </c:pt>
                <c:pt idx="462">
                  <c:v>4.91</c:v>
                </c:pt>
                <c:pt idx="464">
                  <c:v>4.96</c:v>
                </c:pt>
                <c:pt idx="466">
                  <c:v>2.74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907464"/>
        <c:axId val="2129910520"/>
      </c:scatterChart>
      <c:valAx>
        <c:axId val="212990746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9910520"/>
        <c:crosses val="autoZero"/>
        <c:crossBetween val="midCat"/>
      </c:valAx>
      <c:valAx>
        <c:axId val="2129910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LAI</a:t>
                </a:r>
                <a:r>
                  <a:rPr lang="en-US" baseline="0"/>
                  <a:t> m2/m2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90746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48592270512496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smoothMarker"/>
        <c:varyColors val="0"/>
        <c:ser>
          <c:idx val="0"/>
          <c:order val="0"/>
          <c:tx>
            <c:v>SEBAL(total leaves)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'--Data--'!$W$4:$W$493</c:f>
              <c:numCache>
                <c:formatCode>General</c:formatCode>
                <c:ptCount val="490"/>
                <c:pt idx="19">
                  <c:v>34.72</c:v>
                </c:pt>
                <c:pt idx="21">
                  <c:v>35.0</c:v>
                </c:pt>
                <c:pt idx="23">
                  <c:v>35.0</c:v>
                </c:pt>
                <c:pt idx="25">
                  <c:v>26.54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5.75</c:v>
                </c:pt>
                <c:pt idx="35">
                  <c:v>11.38</c:v>
                </c:pt>
                <c:pt idx="37">
                  <c:v>23.84</c:v>
                </c:pt>
                <c:pt idx="42">
                  <c:v>13.4</c:v>
                </c:pt>
                <c:pt idx="46">
                  <c:v>12.81</c:v>
                </c:pt>
                <c:pt idx="47">
                  <c:v>8.95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35.0</c:v>
                </c:pt>
                <c:pt idx="74">
                  <c:v>35.0</c:v>
                </c:pt>
                <c:pt idx="76">
                  <c:v>29.62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9.34</c:v>
                </c:pt>
                <c:pt idx="85">
                  <c:v>12.61</c:v>
                </c:pt>
                <c:pt idx="87">
                  <c:v>12.29</c:v>
                </c:pt>
                <c:pt idx="88">
                  <c:v>19.02</c:v>
                </c:pt>
                <c:pt idx="89">
                  <c:v>22.09</c:v>
                </c:pt>
                <c:pt idx="90">
                  <c:v>22.21</c:v>
                </c:pt>
                <c:pt idx="95">
                  <c:v>5.71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35.0</c:v>
                </c:pt>
                <c:pt idx="127">
                  <c:v>35.0</c:v>
                </c:pt>
                <c:pt idx="129">
                  <c:v>35.0</c:v>
                </c:pt>
                <c:pt idx="131">
                  <c:v>33.72</c:v>
                </c:pt>
                <c:pt idx="133">
                  <c:v>1.47</c:v>
                </c:pt>
                <c:pt idx="135">
                  <c:v>0.13</c:v>
                </c:pt>
                <c:pt idx="137">
                  <c:v>1.18</c:v>
                </c:pt>
                <c:pt idx="138">
                  <c:v>2.42</c:v>
                </c:pt>
                <c:pt idx="140">
                  <c:v>9.64</c:v>
                </c:pt>
                <c:pt idx="141">
                  <c:v>18.75</c:v>
                </c:pt>
                <c:pt idx="142">
                  <c:v>30.42</c:v>
                </c:pt>
                <c:pt idx="143">
                  <c:v>26.17</c:v>
                </c:pt>
                <c:pt idx="148">
                  <c:v>15.19</c:v>
                </c:pt>
                <c:pt idx="152">
                  <c:v>14.31</c:v>
                </c:pt>
                <c:pt idx="153">
                  <c:v>9.1</c:v>
                </c:pt>
                <c:pt idx="154">
                  <c:v>6.66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35.0</c:v>
                </c:pt>
                <c:pt idx="180">
                  <c:v>35.0</c:v>
                </c:pt>
                <c:pt idx="182">
                  <c:v>35.0</c:v>
                </c:pt>
                <c:pt idx="184">
                  <c:v>27.8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8.61</c:v>
                </c:pt>
                <c:pt idx="194">
                  <c:v>15.56</c:v>
                </c:pt>
                <c:pt idx="196">
                  <c:v>21.75</c:v>
                </c:pt>
                <c:pt idx="201">
                  <c:v>11.56</c:v>
                </c:pt>
                <c:pt idx="205">
                  <c:v>12.65</c:v>
                </c:pt>
                <c:pt idx="206">
                  <c:v>8.53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27.67</c:v>
                </c:pt>
                <c:pt idx="233">
                  <c:v>30.49</c:v>
                </c:pt>
                <c:pt idx="235">
                  <c:v>26.1</c:v>
                </c:pt>
                <c:pt idx="237">
                  <c:v>23.92</c:v>
                </c:pt>
                <c:pt idx="239">
                  <c:v>12.1</c:v>
                </c:pt>
                <c:pt idx="241">
                  <c:v>9.1</c:v>
                </c:pt>
                <c:pt idx="243">
                  <c:v>11.1</c:v>
                </c:pt>
                <c:pt idx="247">
                  <c:v>4.38</c:v>
                </c:pt>
                <c:pt idx="248">
                  <c:v>4.35</c:v>
                </c:pt>
                <c:pt idx="249">
                  <c:v>5.22</c:v>
                </c:pt>
                <c:pt idx="251">
                  <c:v>5.13</c:v>
                </c:pt>
                <c:pt idx="253">
                  <c:v>5.07</c:v>
                </c:pt>
                <c:pt idx="254">
                  <c:v>2.34</c:v>
                </c:pt>
                <c:pt idx="258">
                  <c:v>6.39</c:v>
                </c:pt>
                <c:pt idx="259">
                  <c:v>9.56</c:v>
                </c:pt>
                <c:pt idx="260">
                  <c:v>11.77</c:v>
                </c:pt>
                <c:pt idx="261">
                  <c:v>12.01</c:v>
                </c:pt>
                <c:pt idx="263">
                  <c:v>11.7</c:v>
                </c:pt>
                <c:pt idx="264">
                  <c:v>10.09</c:v>
                </c:pt>
                <c:pt idx="284">
                  <c:v>29.85</c:v>
                </c:pt>
                <c:pt idx="286">
                  <c:v>10.56</c:v>
                </c:pt>
                <c:pt idx="288">
                  <c:v>26.28</c:v>
                </c:pt>
                <c:pt idx="290">
                  <c:v>33.97</c:v>
                </c:pt>
                <c:pt idx="292">
                  <c:v>9.210000000000001</c:v>
                </c:pt>
                <c:pt idx="294">
                  <c:v>17.5</c:v>
                </c:pt>
                <c:pt idx="296">
                  <c:v>2.94</c:v>
                </c:pt>
                <c:pt idx="297">
                  <c:v>4.83</c:v>
                </c:pt>
                <c:pt idx="299">
                  <c:v>0.29</c:v>
                </c:pt>
                <c:pt idx="300">
                  <c:v>0.41</c:v>
                </c:pt>
                <c:pt idx="302">
                  <c:v>14.05</c:v>
                </c:pt>
                <c:pt idx="306">
                  <c:v>3.26</c:v>
                </c:pt>
                <c:pt idx="307">
                  <c:v>4.79</c:v>
                </c:pt>
                <c:pt idx="311">
                  <c:v>4.48</c:v>
                </c:pt>
                <c:pt idx="312">
                  <c:v>4.92</c:v>
                </c:pt>
                <c:pt idx="313">
                  <c:v>10.77</c:v>
                </c:pt>
                <c:pt idx="314">
                  <c:v>13.53</c:v>
                </c:pt>
                <c:pt idx="316">
                  <c:v>16.88</c:v>
                </c:pt>
                <c:pt idx="317">
                  <c:v>14.97</c:v>
                </c:pt>
                <c:pt idx="337">
                  <c:v>29.64</c:v>
                </c:pt>
                <c:pt idx="339">
                  <c:v>13.47</c:v>
                </c:pt>
                <c:pt idx="341">
                  <c:v>19.15</c:v>
                </c:pt>
                <c:pt idx="343">
                  <c:v>4.23</c:v>
                </c:pt>
                <c:pt idx="345">
                  <c:v>13.09</c:v>
                </c:pt>
                <c:pt idx="347">
                  <c:v>16.74</c:v>
                </c:pt>
                <c:pt idx="349">
                  <c:v>5.9</c:v>
                </c:pt>
                <c:pt idx="350">
                  <c:v>9.09</c:v>
                </c:pt>
                <c:pt idx="352">
                  <c:v>0.44</c:v>
                </c:pt>
                <c:pt idx="353">
                  <c:v>0.89</c:v>
                </c:pt>
                <c:pt idx="354">
                  <c:v>6.67</c:v>
                </c:pt>
                <c:pt idx="360">
                  <c:v>14.21</c:v>
                </c:pt>
                <c:pt idx="364">
                  <c:v>3.25</c:v>
                </c:pt>
                <c:pt idx="365">
                  <c:v>13.42</c:v>
                </c:pt>
                <c:pt idx="366">
                  <c:v>19.48</c:v>
                </c:pt>
                <c:pt idx="367">
                  <c:v>19.41</c:v>
                </c:pt>
                <c:pt idx="369">
                  <c:v>19.89</c:v>
                </c:pt>
                <c:pt idx="370">
                  <c:v>5.28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8.74</c:v>
                </c:pt>
                <c:pt idx="402">
                  <c:v>9.64</c:v>
                </c:pt>
                <c:pt idx="403">
                  <c:v>7.51</c:v>
                </c:pt>
                <c:pt idx="405">
                  <c:v>5.92</c:v>
                </c:pt>
                <c:pt idx="406">
                  <c:v>9.4</c:v>
                </c:pt>
                <c:pt idx="408">
                  <c:v>12.47</c:v>
                </c:pt>
                <c:pt idx="412">
                  <c:v>7.86</c:v>
                </c:pt>
                <c:pt idx="413">
                  <c:v>3.45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35.0</c:v>
                </c:pt>
                <c:pt idx="445">
                  <c:v>35.0</c:v>
                </c:pt>
                <c:pt idx="447">
                  <c:v>34.52</c:v>
                </c:pt>
                <c:pt idx="449">
                  <c:v>20.16</c:v>
                </c:pt>
                <c:pt idx="451">
                  <c:v>1.01</c:v>
                </c:pt>
                <c:pt idx="453">
                  <c:v>4.89</c:v>
                </c:pt>
                <c:pt idx="455">
                  <c:v>11.82</c:v>
                </c:pt>
                <c:pt idx="456">
                  <c:v>12.17</c:v>
                </c:pt>
                <c:pt idx="458">
                  <c:v>13.38</c:v>
                </c:pt>
                <c:pt idx="459">
                  <c:v>23.02</c:v>
                </c:pt>
                <c:pt idx="461">
                  <c:v>26.47</c:v>
                </c:pt>
                <c:pt idx="466">
                  <c:v>11.87</c:v>
                </c:pt>
                <c:pt idx="470">
                  <c:v>9.97</c:v>
                </c:pt>
                <c:pt idx="471">
                  <c:v>8.35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1"/>
          <c:order val="1"/>
          <c:tx>
            <c:v>SEBAL(upperleaves)</c:v>
          </c:tx>
          <c:spPr>
            <a:ln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'--Data--'!$X$4:$X$493</c:f>
              <c:numCache>
                <c:formatCode>General</c:formatCode>
                <c:ptCount val="490"/>
                <c:pt idx="19">
                  <c:v>82.03</c:v>
                </c:pt>
                <c:pt idx="21">
                  <c:v>83.63</c:v>
                </c:pt>
                <c:pt idx="23">
                  <c:v>81.42</c:v>
                </c:pt>
                <c:pt idx="25">
                  <c:v>47.95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9.1</c:v>
                </c:pt>
                <c:pt idx="35">
                  <c:v>21.85</c:v>
                </c:pt>
                <c:pt idx="37">
                  <c:v>54.25</c:v>
                </c:pt>
                <c:pt idx="42">
                  <c:v>24.14</c:v>
                </c:pt>
                <c:pt idx="46">
                  <c:v>23.09</c:v>
                </c:pt>
                <c:pt idx="47">
                  <c:v>11.59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62.9</c:v>
                </c:pt>
                <c:pt idx="74">
                  <c:v>64.71</c:v>
                </c:pt>
                <c:pt idx="76">
                  <c:v>48.29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16.17</c:v>
                </c:pt>
                <c:pt idx="85">
                  <c:v>24.36</c:v>
                </c:pt>
                <c:pt idx="87">
                  <c:v>24.82</c:v>
                </c:pt>
                <c:pt idx="88">
                  <c:v>43.95</c:v>
                </c:pt>
                <c:pt idx="89">
                  <c:v>51.95</c:v>
                </c:pt>
                <c:pt idx="90">
                  <c:v>51.09</c:v>
                </c:pt>
                <c:pt idx="95">
                  <c:v>8.24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74.72</c:v>
                </c:pt>
                <c:pt idx="127">
                  <c:v>78.72</c:v>
                </c:pt>
                <c:pt idx="129">
                  <c:v>74.48</c:v>
                </c:pt>
                <c:pt idx="131">
                  <c:v>66.79</c:v>
                </c:pt>
                <c:pt idx="133">
                  <c:v>0.28</c:v>
                </c:pt>
                <c:pt idx="135">
                  <c:v>0.13</c:v>
                </c:pt>
                <c:pt idx="137">
                  <c:v>1.18</c:v>
                </c:pt>
                <c:pt idx="138">
                  <c:v>2.44</c:v>
                </c:pt>
                <c:pt idx="140">
                  <c:v>17.77</c:v>
                </c:pt>
                <c:pt idx="141">
                  <c:v>42.9</c:v>
                </c:pt>
                <c:pt idx="142">
                  <c:v>72.48</c:v>
                </c:pt>
                <c:pt idx="143">
                  <c:v>62.63</c:v>
                </c:pt>
                <c:pt idx="148">
                  <c:v>29.51</c:v>
                </c:pt>
                <c:pt idx="152">
                  <c:v>27.27</c:v>
                </c:pt>
                <c:pt idx="153">
                  <c:v>12.59</c:v>
                </c:pt>
                <c:pt idx="154">
                  <c:v>6.86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83.07</c:v>
                </c:pt>
                <c:pt idx="180">
                  <c:v>83.1</c:v>
                </c:pt>
                <c:pt idx="182">
                  <c:v>81.08</c:v>
                </c:pt>
                <c:pt idx="184">
                  <c:v>46.59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14.57</c:v>
                </c:pt>
                <c:pt idx="194">
                  <c:v>30.66</c:v>
                </c:pt>
                <c:pt idx="196">
                  <c:v>47.04</c:v>
                </c:pt>
                <c:pt idx="201">
                  <c:v>19.55</c:v>
                </c:pt>
                <c:pt idx="205">
                  <c:v>20.72</c:v>
                </c:pt>
                <c:pt idx="206">
                  <c:v>9.41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52.51</c:v>
                </c:pt>
                <c:pt idx="233">
                  <c:v>63.62</c:v>
                </c:pt>
                <c:pt idx="235">
                  <c:v>60.45</c:v>
                </c:pt>
                <c:pt idx="237">
                  <c:v>57.22</c:v>
                </c:pt>
                <c:pt idx="239">
                  <c:v>27.38</c:v>
                </c:pt>
                <c:pt idx="241">
                  <c:v>17.54</c:v>
                </c:pt>
                <c:pt idx="243">
                  <c:v>22.01</c:v>
                </c:pt>
                <c:pt idx="247">
                  <c:v>6.51</c:v>
                </c:pt>
                <c:pt idx="248">
                  <c:v>6.46</c:v>
                </c:pt>
                <c:pt idx="249">
                  <c:v>7.69</c:v>
                </c:pt>
                <c:pt idx="251">
                  <c:v>8.06</c:v>
                </c:pt>
                <c:pt idx="253">
                  <c:v>8.01</c:v>
                </c:pt>
                <c:pt idx="254">
                  <c:v>2.97</c:v>
                </c:pt>
                <c:pt idx="258">
                  <c:v>10.27</c:v>
                </c:pt>
                <c:pt idx="259">
                  <c:v>16.31</c:v>
                </c:pt>
                <c:pt idx="260">
                  <c:v>22.42</c:v>
                </c:pt>
                <c:pt idx="261">
                  <c:v>23.28</c:v>
                </c:pt>
                <c:pt idx="263">
                  <c:v>22.39</c:v>
                </c:pt>
                <c:pt idx="264">
                  <c:v>19.21</c:v>
                </c:pt>
                <c:pt idx="284">
                  <c:v>56.28</c:v>
                </c:pt>
                <c:pt idx="286">
                  <c:v>10.56</c:v>
                </c:pt>
                <c:pt idx="288">
                  <c:v>52.11</c:v>
                </c:pt>
                <c:pt idx="290">
                  <c:v>80.33</c:v>
                </c:pt>
                <c:pt idx="292">
                  <c:v>16.08</c:v>
                </c:pt>
                <c:pt idx="294">
                  <c:v>41.83</c:v>
                </c:pt>
                <c:pt idx="296">
                  <c:v>2.94</c:v>
                </c:pt>
                <c:pt idx="297">
                  <c:v>5.96</c:v>
                </c:pt>
                <c:pt idx="299">
                  <c:v>0.29</c:v>
                </c:pt>
                <c:pt idx="300">
                  <c:v>0.41</c:v>
                </c:pt>
                <c:pt idx="302">
                  <c:v>24.96</c:v>
                </c:pt>
                <c:pt idx="306">
                  <c:v>3.6</c:v>
                </c:pt>
                <c:pt idx="307">
                  <c:v>6.07</c:v>
                </c:pt>
                <c:pt idx="311">
                  <c:v>4.91</c:v>
                </c:pt>
                <c:pt idx="312">
                  <c:v>5.52</c:v>
                </c:pt>
                <c:pt idx="313">
                  <c:v>18.85</c:v>
                </c:pt>
                <c:pt idx="314">
                  <c:v>27.48</c:v>
                </c:pt>
                <c:pt idx="316">
                  <c:v>39.44</c:v>
                </c:pt>
                <c:pt idx="317">
                  <c:v>35.08</c:v>
                </c:pt>
                <c:pt idx="337">
                  <c:v>59.68</c:v>
                </c:pt>
                <c:pt idx="339">
                  <c:v>15.72</c:v>
                </c:pt>
                <c:pt idx="341">
                  <c:v>30.01</c:v>
                </c:pt>
                <c:pt idx="343">
                  <c:v>4.23</c:v>
                </c:pt>
                <c:pt idx="345">
                  <c:v>27.43</c:v>
                </c:pt>
                <c:pt idx="347">
                  <c:v>40.07</c:v>
                </c:pt>
                <c:pt idx="349">
                  <c:v>6.96</c:v>
                </c:pt>
                <c:pt idx="350">
                  <c:v>16.14</c:v>
                </c:pt>
                <c:pt idx="352">
                  <c:v>0.44</c:v>
                </c:pt>
                <c:pt idx="353">
                  <c:v>0.89</c:v>
                </c:pt>
                <c:pt idx="354">
                  <c:v>10.42</c:v>
                </c:pt>
                <c:pt idx="360">
                  <c:v>30.12</c:v>
                </c:pt>
                <c:pt idx="364">
                  <c:v>3.59</c:v>
                </c:pt>
                <c:pt idx="365">
                  <c:v>28.67</c:v>
                </c:pt>
                <c:pt idx="366">
                  <c:v>46.57</c:v>
                </c:pt>
                <c:pt idx="367">
                  <c:v>46.47</c:v>
                </c:pt>
                <c:pt idx="369">
                  <c:v>47.63</c:v>
                </c:pt>
                <c:pt idx="370">
                  <c:v>6.84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9.53</c:v>
                </c:pt>
                <c:pt idx="402">
                  <c:v>10.27</c:v>
                </c:pt>
                <c:pt idx="403">
                  <c:v>8.39</c:v>
                </c:pt>
                <c:pt idx="405">
                  <c:v>8.83</c:v>
                </c:pt>
                <c:pt idx="406">
                  <c:v>15.49</c:v>
                </c:pt>
                <c:pt idx="408">
                  <c:v>21.24</c:v>
                </c:pt>
                <c:pt idx="412">
                  <c:v>14.78</c:v>
                </c:pt>
                <c:pt idx="413">
                  <c:v>4.72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76.05</c:v>
                </c:pt>
                <c:pt idx="445">
                  <c:v>78.58</c:v>
                </c:pt>
                <c:pt idx="447">
                  <c:v>70.31</c:v>
                </c:pt>
                <c:pt idx="449">
                  <c:v>23.03</c:v>
                </c:pt>
                <c:pt idx="451">
                  <c:v>1.01</c:v>
                </c:pt>
                <c:pt idx="453">
                  <c:v>4.9</c:v>
                </c:pt>
                <c:pt idx="455">
                  <c:v>16.25</c:v>
                </c:pt>
                <c:pt idx="456">
                  <c:v>21.01</c:v>
                </c:pt>
                <c:pt idx="458">
                  <c:v>28.66</c:v>
                </c:pt>
                <c:pt idx="459">
                  <c:v>55.12</c:v>
                </c:pt>
                <c:pt idx="461">
                  <c:v>63.35</c:v>
                </c:pt>
                <c:pt idx="466">
                  <c:v>21.83</c:v>
                </c:pt>
                <c:pt idx="470">
                  <c:v>15.34</c:v>
                </c:pt>
                <c:pt idx="471">
                  <c:v>8.81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2"/>
          <c:order val="2"/>
          <c:tx>
            <c:v>SPAD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'--Data--'!$BA$4:$BA$493</c:f>
              <c:numCache>
                <c:formatCode>General</c:formatCode>
                <c:ptCount val="490"/>
                <c:pt idx="32">
                  <c:v>54.8</c:v>
                </c:pt>
                <c:pt idx="37">
                  <c:v>49.6</c:v>
                </c:pt>
                <c:pt idx="39">
                  <c:v>47.7</c:v>
                </c:pt>
                <c:pt idx="41">
                  <c:v>50.0</c:v>
                </c:pt>
                <c:pt idx="42">
                  <c:v>43.1</c:v>
                </c:pt>
                <c:pt idx="85">
                  <c:v>53.5</c:v>
                </c:pt>
                <c:pt idx="89">
                  <c:v>55.1</c:v>
                </c:pt>
                <c:pt idx="91">
                  <c:v>52.5</c:v>
                </c:pt>
                <c:pt idx="93">
                  <c:v>55.0</c:v>
                </c:pt>
                <c:pt idx="95">
                  <c:v>40.27</c:v>
                </c:pt>
                <c:pt idx="138">
                  <c:v>64.8</c:v>
                </c:pt>
                <c:pt idx="142">
                  <c:v>48.7</c:v>
                </c:pt>
                <c:pt idx="145">
                  <c:v>55.3</c:v>
                </c:pt>
                <c:pt idx="146">
                  <c:v>54.1</c:v>
                </c:pt>
                <c:pt idx="148">
                  <c:v>53.2</c:v>
                </c:pt>
                <c:pt idx="191">
                  <c:v>56.8</c:v>
                </c:pt>
                <c:pt idx="195">
                  <c:v>45.8</c:v>
                </c:pt>
                <c:pt idx="197">
                  <c:v>56.4</c:v>
                </c:pt>
                <c:pt idx="200">
                  <c:v>53.5</c:v>
                </c:pt>
                <c:pt idx="202">
                  <c:v>52.9</c:v>
                </c:pt>
                <c:pt idx="244">
                  <c:v>30.8</c:v>
                </c:pt>
                <c:pt idx="247">
                  <c:v>29.1</c:v>
                </c:pt>
                <c:pt idx="249">
                  <c:v>34.6</c:v>
                </c:pt>
                <c:pt idx="297">
                  <c:v>48.3</c:v>
                </c:pt>
                <c:pt idx="302">
                  <c:v>46.4</c:v>
                </c:pt>
                <c:pt idx="303">
                  <c:v>48.3</c:v>
                </c:pt>
                <c:pt idx="306">
                  <c:v>30.0</c:v>
                </c:pt>
                <c:pt idx="308">
                  <c:v>33.4</c:v>
                </c:pt>
                <c:pt idx="350">
                  <c:v>47.6</c:v>
                </c:pt>
                <c:pt idx="354">
                  <c:v>56.1</c:v>
                </c:pt>
                <c:pt idx="358">
                  <c:v>52.6</c:v>
                </c:pt>
                <c:pt idx="359">
                  <c:v>54.0</c:v>
                </c:pt>
                <c:pt idx="360">
                  <c:v>60.3</c:v>
                </c:pt>
                <c:pt idx="403">
                  <c:v>43.2</c:v>
                </c:pt>
                <c:pt idx="407">
                  <c:v>39.7</c:v>
                </c:pt>
                <c:pt idx="409">
                  <c:v>41.7</c:v>
                </c:pt>
                <c:pt idx="410">
                  <c:v>42.8</c:v>
                </c:pt>
                <c:pt idx="412">
                  <c:v>43.0</c:v>
                </c:pt>
                <c:pt idx="413">
                  <c:v>41.3</c:v>
                </c:pt>
                <c:pt idx="456">
                  <c:v>53.6</c:v>
                </c:pt>
                <c:pt idx="460">
                  <c:v>50.6</c:v>
                </c:pt>
                <c:pt idx="462">
                  <c:v>54.7</c:v>
                </c:pt>
                <c:pt idx="464">
                  <c:v>53.4</c:v>
                </c:pt>
                <c:pt idx="466">
                  <c:v>46.9</c:v>
                </c:pt>
              </c:numCache>
            </c:numRef>
          </c:yVal>
          <c:smooth val="1"/>
        </c:ser>
        <c:ser>
          <c:idx val="3"/>
          <c:order val="3"/>
          <c:tx>
            <c:v>Meas(leafN)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43288"/>
        <c:axId val="2119446392"/>
      </c:scatterChart>
      <c:scatterChart>
        <c:scatterStyle val="smoothMarker"/>
        <c:varyColors val="0"/>
        <c:ser>
          <c:idx val="4"/>
          <c:order val="4"/>
          <c:tx>
            <c:v>Nleaf%</c:v>
          </c:tx>
          <c:spPr>
            <a:ln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445032"/>
        <c:axId val="2119451816"/>
      </c:scatterChart>
      <c:valAx>
        <c:axId val="211944328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446392"/>
        <c:crosses val="autoZero"/>
        <c:crossBetween val="midCat"/>
      </c:valAx>
      <c:valAx>
        <c:axId val="2119446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Nitrogen kg/ha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443288"/>
        <c:crosses val="autoZero"/>
        <c:crossBetween val="midCat"/>
      </c:valAx>
      <c:valAx>
        <c:axId val="211945181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Nitrogen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73445032"/>
        <c:crosses val="max"/>
        <c:crossBetween val="midCat"/>
      </c:valAx>
      <c:valAx>
        <c:axId val="2073445032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1945181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6477553606632"/>
          <c:y val="0.108615807689234"/>
          <c:w val="0.217076552531103"/>
          <c:h val="0.26507072259885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4327362429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'--Data--'!$M$4:$M$493</c:f>
              <c:numCache>
                <c:formatCode>General</c:formatCode>
                <c:ptCount val="490"/>
                <c:pt idx="18">
                  <c:v>25.43</c:v>
                </c:pt>
                <c:pt idx="19">
                  <c:v>17.5599999999999</c:v>
                </c:pt>
                <c:pt idx="20">
                  <c:v>14.17</c:v>
                </c:pt>
                <c:pt idx="21">
                  <c:v>4.75</c:v>
                </c:pt>
                <c:pt idx="22">
                  <c:v>15.67</c:v>
                </c:pt>
                <c:pt idx="23">
                  <c:v>21.7899999999999</c:v>
                </c:pt>
                <c:pt idx="24">
                  <c:v>22.2199999999999</c:v>
                </c:pt>
                <c:pt idx="25">
                  <c:v>13.59</c:v>
                </c:pt>
                <c:pt idx="26">
                  <c:v>0.16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6.71999999999999</c:v>
                </c:pt>
                <c:pt idx="32">
                  <c:v>3.33</c:v>
                </c:pt>
                <c:pt idx="33">
                  <c:v>0.12</c:v>
                </c:pt>
                <c:pt idx="34">
                  <c:v>4.08</c:v>
                </c:pt>
                <c:pt idx="35">
                  <c:v>0.0</c:v>
                </c:pt>
                <c:pt idx="36">
                  <c:v>0.0</c:v>
                </c:pt>
                <c:pt idx="37">
                  <c:v>3.08</c:v>
                </c:pt>
                <c:pt idx="38">
                  <c:v>4.51999999999999</c:v>
                </c:pt>
                <c:pt idx="39">
                  <c:v>7.19</c:v>
                </c:pt>
                <c:pt idx="40">
                  <c:v>0.719999999999999</c:v>
                </c:pt>
                <c:pt idx="41">
                  <c:v>7.58999999999999</c:v>
                </c:pt>
                <c:pt idx="42">
                  <c:v>4.66999999999999</c:v>
                </c:pt>
                <c:pt idx="43">
                  <c:v>2.5</c:v>
                </c:pt>
                <c:pt idx="44">
                  <c:v>1.81</c:v>
                </c:pt>
                <c:pt idx="45">
                  <c:v>0.12</c:v>
                </c:pt>
                <c:pt idx="46">
                  <c:v>0.0</c:v>
                </c:pt>
                <c:pt idx="47">
                  <c:v>0.0</c:v>
                </c:pt>
                <c:pt idx="48">
                  <c:v>0.38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71">
                  <c:v>31.3</c:v>
                </c:pt>
                <c:pt idx="72">
                  <c:v>20.3799999999999</c:v>
                </c:pt>
                <c:pt idx="73">
                  <c:v>22.39</c:v>
                </c:pt>
                <c:pt idx="74">
                  <c:v>0.479999999999999</c:v>
                </c:pt>
                <c:pt idx="75">
                  <c:v>11.82</c:v>
                </c:pt>
                <c:pt idx="76">
                  <c:v>12.8</c:v>
                </c:pt>
                <c:pt idx="77">
                  <c:v>16.14</c:v>
                </c:pt>
                <c:pt idx="78">
                  <c:v>8.98</c:v>
                </c:pt>
                <c:pt idx="79">
                  <c:v>0.209999999999999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15.98</c:v>
                </c:pt>
                <c:pt idx="85">
                  <c:v>19.73</c:v>
                </c:pt>
                <c:pt idx="86">
                  <c:v>11.23</c:v>
                </c:pt>
                <c:pt idx="87">
                  <c:v>14.73</c:v>
                </c:pt>
                <c:pt idx="88">
                  <c:v>4.65</c:v>
                </c:pt>
                <c:pt idx="89">
                  <c:v>4.58999999999999</c:v>
                </c:pt>
                <c:pt idx="90">
                  <c:v>9.48</c:v>
                </c:pt>
                <c:pt idx="91">
                  <c:v>8.69999999999999</c:v>
                </c:pt>
                <c:pt idx="92">
                  <c:v>13.75</c:v>
                </c:pt>
                <c:pt idx="93">
                  <c:v>10.6</c:v>
                </c:pt>
                <c:pt idx="94">
                  <c:v>7.96999999999999</c:v>
                </c:pt>
                <c:pt idx="95">
                  <c:v>8.69999999999999</c:v>
                </c:pt>
                <c:pt idx="96">
                  <c:v>10.57</c:v>
                </c:pt>
                <c:pt idx="97">
                  <c:v>6.15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4.19</c:v>
                </c:pt>
                <c:pt idx="102">
                  <c:v>0.0</c:v>
                </c:pt>
                <c:pt idx="103">
                  <c:v>0.39</c:v>
                </c:pt>
                <c:pt idx="104">
                  <c:v>0.0</c:v>
                </c:pt>
                <c:pt idx="105">
                  <c:v>0.0</c:v>
                </c:pt>
                <c:pt idx="124">
                  <c:v>16.12</c:v>
                </c:pt>
                <c:pt idx="125">
                  <c:v>6.48</c:v>
                </c:pt>
                <c:pt idx="126">
                  <c:v>8.61999999999999</c:v>
                </c:pt>
                <c:pt idx="127">
                  <c:v>4.58</c:v>
                </c:pt>
                <c:pt idx="128">
                  <c:v>9.10999999999999</c:v>
                </c:pt>
                <c:pt idx="129">
                  <c:v>17.6299999999999</c:v>
                </c:pt>
                <c:pt idx="130">
                  <c:v>12.81</c:v>
                </c:pt>
                <c:pt idx="131">
                  <c:v>13.8599999999999</c:v>
                </c:pt>
                <c:pt idx="132">
                  <c:v>0.689999999999999</c:v>
                </c:pt>
                <c:pt idx="133">
                  <c:v>0.05</c:v>
                </c:pt>
                <c:pt idx="134">
                  <c:v>3.10999999999999</c:v>
                </c:pt>
                <c:pt idx="135">
                  <c:v>0.0</c:v>
                </c:pt>
                <c:pt idx="136">
                  <c:v>0.0</c:v>
                </c:pt>
                <c:pt idx="137">
                  <c:v>1.48</c:v>
                </c:pt>
                <c:pt idx="138">
                  <c:v>4.66</c:v>
                </c:pt>
                <c:pt idx="139">
                  <c:v>0.1</c:v>
                </c:pt>
                <c:pt idx="140">
                  <c:v>8.32</c:v>
                </c:pt>
                <c:pt idx="141">
                  <c:v>1.92999999999999</c:v>
                </c:pt>
                <c:pt idx="142">
                  <c:v>1.95</c:v>
                </c:pt>
                <c:pt idx="143">
                  <c:v>6.54</c:v>
                </c:pt>
                <c:pt idx="144">
                  <c:v>7.24</c:v>
                </c:pt>
                <c:pt idx="145">
                  <c:v>10.57</c:v>
                </c:pt>
                <c:pt idx="146">
                  <c:v>6.29</c:v>
                </c:pt>
                <c:pt idx="147">
                  <c:v>6.19</c:v>
                </c:pt>
                <c:pt idx="148">
                  <c:v>3.68999999999999</c:v>
                </c:pt>
                <c:pt idx="149">
                  <c:v>6.78</c:v>
                </c:pt>
                <c:pt idx="150">
                  <c:v>3.89</c:v>
                </c:pt>
                <c:pt idx="151">
                  <c:v>2.43999999999999</c:v>
                </c:pt>
                <c:pt idx="152">
                  <c:v>0.02</c:v>
                </c:pt>
                <c:pt idx="153">
                  <c:v>0.0</c:v>
                </c:pt>
                <c:pt idx="154">
                  <c:v>1.63999999999999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77">
                  <c:v>14.33</c:v>
                </c:pt>
                <c:pt idx="178">
                  <c:v>12.69</c:v>
                </c:pt>
                <c:pt idx="179">
                  <c:v>8.11999999999999</c:v>
                </c:pt>
                <c:pt idx="180">
                  <c:v>4.73</c:v>
                </c:pt>
                <c:pt idx="181">
                  <c:v>13.17</c:v>
                </c:pt>
                <c:pt idx="182">
                  <c:v>19.76</c:v>
                </c:pt>
                <c:pt idx="183">
                  <c:v>21.7899999999999</c:v>
                </c:pt>
                <c:pt idx="184">
                  <c:v>5.95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0.65</c:v>
                </c:pt>
                <c:pt idx="191">
                  <c:v>0.489999999999999</c:v>
                </c:pt>
                <c:pt idx="192">
                  <c:v>0.0</c:v>
                </c:pt>
                <c:pt idx="193">
                  <c:v>7.5</c:v>
                </c:pt>
                <c:pt idx="194">
                  <c:v>0.0</c:v>
                </c:pt>
                <c:pt idx="195">
                  <c:v>0.0</c:v>
                </c:pt>
                <c:pt idx="196">
                  <c:v>3.41</c:v>
                </c:pt>
                <c:pt idx="197">
                  <c:v>4.83</c:v>
                </c:pt>
                <c:pt idx="198">
                  <c:v>8.66999999999999</c:v>
                </c:pt>
                <c:pt idx="199">
                  <c:v>3.56</c:v>
                </c:pt>
                <c:pt idx="200">
                  <c:v>7.5</c:v>
                </c:pt>
                <c:pt idx="201">
                  <c:v>3.73</c:v>
                </c:pt>
                <c:pt idx="202">
                  <c:v>4.63999999999999</c:v>
                </c:pt>
                <c:pt idx="203">
                  <c:v>3.04999999999999</c:v>
                </c:pt>
                <c:pt idx="204">
                  <c:v>0.16</c:v>
                </c:pt>
                <c:pt idx="205">
                  <c:v>0.0</c:v>
                </c:pt>
                <c:pt idx="206">
                  <c:v>0.0</c:v>
                </c:pt>
                <c:pt idx="207">
                  <c:v>0.959999999999999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30">
                  <c:v>8.57</c:v>
                </c:pt>
                <c:pt idx="231">
                  <c:v>2.00999999999999</c:v>
                </c:pt>
                <c:pt idx="232">
                  <c:v>2.62</c:v>
                </c:pt>
                <c:pt idx="233">
                  <c:v>0.8</c:v>
                </c:pt>
                <c:pt idx="234">
                  <c:v>4.37999999999999</c:v>
                </c:pt>
                <c:pt idx="235">
                  <c:v>30.3299999999999</c:v>
                </c:pt>
                <c:pt idx="236">
                  <c:v>37.57</c:v>
                </c:pt>
                <c:pt idx="237">
                  <c:v>18.1299999999999</c:v>
                </c:pt>
                <c:pt idx="238">
                  <c:v>2.64</c:v>
                </c:pt>
                <c:pt idx="239">
                  <c:v>21.3</c:v>
                </c:pt>
                <c:pt idx="240">
                  <c:v>13.9</c:v>
                </c:pt>
                <c:pt idx="241">
                  <c:v>11.51</c:v>
                </c:pt>
                <c:pt idx="242">
                  <c:v>15.82</c:v>
                </c:pt>
                <c:pt idx="243">
                  <c:v>38.5499999999999</c:v>
                </c:pt>
                <c:pt idx="244">
                  <c:v>15.76</c:v>
                </c:pt>
                <c:pt idx="245">
                  <c:v>3.66</c:v>
                </c:pt>
                <c:pt idx="246">
                  <c:v>12.32</c:v>
                </c:pt>
                <c:pt idx="247">
                  <c:v>0.88</c:v>
                </c:pt>
                <c:pt idx="248">
                  <c:v>1.0</c:v>
                </c:pt>
                <c:pt idx="249">
                  <c:v>6.04</c:v>
                </c:pt>
                <c:pt idx="250">
                  <c:v>2.29</c:v>
                </c:pt>
                <c:pt idx="251">
                  <c:v>10.3699999999999</c:v>
                </c:pt>
                <c:pt idx="252">
                  <c:v>4.44</c:v>
                </c:pt>
                <c:pt idx="253">
                  <c:v>6.25</c:v>
                </c:pt>
                <c:pt idx="254">
                  <c:v>4.75999999999999</c:v>
                </c:pt>
                <c:pt idx="255">
                  <c:v>2.04</c:v>
                </c:pt>
                <c:pt idx="256">
                  <c:v>1.71</c:v>
                </c:pt>
                <c:pt idx="257">
                  <c:v>1.14999999999999</c:v>
                </c:pt>
                <c:pt idx="258">
                  <c:v>0.0</c:v>
                </c:pt>
                <c:pt idx="259">
                  <c:v>0.13</c:v>
                </c:pt>
                <c:pt idx="260">
                  <c:v>3.48</c:v>
                </c:pt>
                <c:pt idx="261">
                  <c:v>0.0</c:v>
                </c:pt>
                <c:pt idx="262">
                  <c:v>3.21</c:v>
                </c:pt>
                <c:pt idx="263">
                  <c:v>2.25</c:v>
                </c:pt>
                <c:pt idx="264">
                  <c:v>3.81</c:v>
                </c:pt>
                <c:pt idx="283">
                  <c:v>13.14</c:v>
                </c:pt>
                <c:pt idx="284">
                  <c:v>16.05</c:v>
                </c:pt>
                <c:pt idx="285">
                  <c:v>10.5</c:v>
                </c:pt>
                <c:pt idx="286">
                  <c:v>0.0</c:v>
                </c:pt>
                <c:pt idx="287">
                  <c:v>1.41999999999999</c:v>
                </c:pt>
                <c:pt idx="288">
                  <c:v>15.63</c:v>
                </c:pt>
                <c:pt idx="289">
                  <c:v>24.82</c:v>
                </c:pt>
                <c:pt idx="290">
                  <c:v>12.5299999999999</c:v>
                </c:pt>
                <c:pt idx="291">
                  <c:v>7.11</c:v>
                </c:pt>
                <c:pt idx="292">
                  <c:v>14.6999999999999</c:v>
                </c:pt>
                <c:pt idx="293">
                  <c:v>9.16999999999999</c:v>
                </c:pt>
                <c:pt idx="294">
                  <c:v>6.91999999999999</c:v>
                </c:pt>
                <c:pt idx="295">
                  <c:v>10.96</c:v>
                </c:pt>
                <c:pt idx="296">
                  <c:v>24.3799999999999</c:v>
                </c:pt>
                <c:pt idx="297">
                  <c:v>6.05999999999999</c:v>
                </c:pt>
                <c:pt idx="298">
                  <c:v>0.0</c:v>
                </c:pt>
                <c:pt idx="299">
                  <c:v>4.86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1.96</c:v>
                </c:pt>
                <c:pt idx="304">
                  <c:v>8.68999999999999</c:v>
                </c:pt>
                <c:pt idx="305">
                  <c:v>3.23</c:v>
                </c:pt>
                <c:pt idx="306">
                  <c:v>7.17999999999999</c:v>
                </c:pt>
                <c:pt idx="307">
                  <c:v>1.31</c:v>
                </c:pt>
                <c:pt idx="308">
                  <c:v>1.28</c:v>
                </c:pt>
                <c:pt idx="309">
                  <c:v>1.5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2.64999999999999</c:v>
                </c:pt>
                <c:pt idx="314">
                  <c:v>0.0</c:v>
                </c:pt>
                <c:pt idx="315">
                  <c:v>1.15999999999999</c:v>
                </c:pt>
                <c:pt idx="316">
                  <c:v>0.0299999999999999</c:v>
                </c:pt>
                <c:pt idx="317">
                  <c:v>3.79999999999999</c:v>
                </c:pt>
                <c:pt idx="336">
                  <c:v>19.41</c:v>
                </c:pt>
                <c:pt idx="337">
                  <c:v>8.61999999999999</c:v>
                </c:pt>
                <c:pt idx="338">
                  <c:v>12.19</c:v>
                </c:pt>
                <c:pt idx="339">
                  <c:v>2.56</c:v>
                </c:pt>
                <c:pt idx="340">
                  <c:v>13.27</c:v>
                </c:pt>
                <c:pt idx="341">
                  <c:v>14.3599999999999</c:v>
                </c:pt>
                <c:pt idx="342">
                  <c:v>9.25</c:v>
                </c:pt>
                <c:pt idx="343">
                  <c:v>9.52999999999999</c:v>
                </c:pt>
                <c:pt idx="344">
                  <c:v>0.0</c:v>
                </c:pt>
                <c:pt idx="345">
                  <c:v>20.68</c:v>
                </c:pt>
                <c:pt idx="346">
                  <c:v>26.89</c:v>
                </c:pt>
                <c:pt idx="347">
                  <c:v>0.239999999999999</c:v>
                </c:pt>
                <c:pt idx="348">
                  <c:v>0.299999999999999</c:v>
                </c:pt>
                <c:pt idx="349">
                  <c:v>15.59</c:v>
                </c:pt>
                <c:pt idx="350">
                  <c:v>16.66</c:v>
                </c:pt>
                <c:pt idx="351">
                  <c:v>13.08</c:v>
                </c:pt>
                <c:pt idx="352">
                  <c:v>5.59999999999999</c:v>
                </c:pt>
                <c:pt idx="353">
                  <c:v>0.289999999999999</c:v>
                </c:pt>
                <c:pt idx="354">
                  <c:v>0.38</c:v>
                </c:pt>
                <c:pt idx="355">
                  <c:v>1.51</c:v>
                </c:pt>
                <c:pt idx="356">
                  <c:v>2.98</c:v>
                </c:pt>
                <c:pt idx="357">
                  <c:v>8.50999999999999</c:v>
                </c:pt>
                <c:pt idx="358">
                  <c:v>5.12</c:v>
                </c:pt>
                <c:pt idx="359">
                  <c:v>3.08999999999999</c:v>
                </c:pt>
                <c:pt idx="360">
                  <c:v>1.55</c:v>
                </c:pt>
                <c:pt idx="361">
                  <c:v>7.87999999999999</c:v>
                </c:pt>
                <c:pt idx="362">
                  <c:v>4.33</c:v>
                </c:pt>
                <c:pt idx="363">
                  <c:v>0.53</c:v>
                </c:pt>
                <c:pt idx="364">
                  <c:v>0.33</c:v>
                </c:pt>
                <c:pt idx="365">
                  <c:v>0.02</c:v>
                </c:pt>
                <c:pt idx="366">
                  <c:v>2.22</c:v>
                </c:pt>
                <c:pt idx="367">
                  <c:v>0.0</c:v>
                </c:pt>
                <c:pt idx="368">
                  <c:v>1.43999999999999</c:v>
                </c:pt>
                <c:pt idx="369">
                  <c:v>0.27</c:v>
                </c:pt>
                <c:pt idx="370">
                  <c:v>3.95</c:v>
                </c:pt>
                <c:pt idx="389">
                  <c:v>5.19</c:v>
                </c:pt>
                <c:pt idx="390">
                  <c:v>0.0</c:v>
                </c:pt>
                <c:pt idx="391">
                  <c:v>7.15</c:v>
                </c:pt>
                <c:pt idx="392">
                  <c:v>0.02</c:v>
                </c:pt>
                <c:pt idx="393">
                  <c:v>0.0</c:v>
                </c:pt>
                <c:pt idx="394">
                  <c:v>0.0</c:v>
                </c:pt>
                <c:pt idx="395">
                  <c:v>5.42999999999999</c:v>
                </c:pt>
                <c:pt idx="396">
                  <c:v>5.9</c:v>
                </c:pt>
                <c:pt idx="397">
                  <c:v>0.0</c:v>
                </c:pt>
                <c:pt idx="398">
                  <c:v>9.66</c:v>
                </c:pt>
                <c:pt idx="399">
                  <c:v>10.48</c:v>
                </c:pt>
                <c:pt idx="400">
                  <c:v>6.33999999999999</c:v>
                </c:pt>
                <c:pt idx="401">
                  <c:v>6.69</c:v>
                </c:pt>
                <c:pt idx="402">
                  <c:v>6.88999999999999</c:v>
                </c:pt>
                <c:pt idx="403">
                  <c:v>12.34</c:v>
                </c:pt>
                <c:pt idx="404">
                  <c:v>9.08999999999999</c:v>
                </c:pt>
                <c:pt idx="405">
                  <c:v>9.94999999999999</c:v>
                </c:pt>
                <c:pt idx="406">
                  <c:v>0.829999999999999</c:v>
                </c:pt>
                <c:pt idx="407">
                  <c:v>0.949999999999999</c:v>
                </c:pt>
                <c:pt idx="408">
                  <c:v>6.04999999999999</c:v>
                </c:pt>
                <c:pt idx="409">
                  <c:v>9.5</c:v>
                </c:pt>
                <c:pt idx="410">
                  <c:v>12.0399999999999</c:v>
                </c:pt>
                <c:pt idx="411">
                  <c:v>10.19</c:v>
                </c:pt>
                <c:pt idx="412">
                  <c:v>8.41999999999999</c:v>
                </c:pt>
                <c:pt idx="413">
                  <c:v>7.69</c:v>
                </c:pt>
                <c:pt idx="414">
                  <c:v>8.25999999999999</c:v>
                </c:pt>
                <c:pt idx="415">
                  <c:v>4.83</c:v>
                </c:pt>
                <c:pt idx="416">
                  <c:v>0.0</c:v>
                </c:pt>
                <c:pt idx="417">
                  <c:v>0.149999999999999</c:v>
                </c:pt>
                <c:pt idx="418">
                  <c:v>0.0</c:v>
                </c:pt>
                <c:pt idx="419">
                  <c:v>5.7</c:v>
                </c:pt>
                <c:pt idx="420">
                  <c:v>0.92</c:v>
                </c:pt>
                <c:pt idx="421">
                  <c:v>3.39999999999999</c:v>
                </c:pt>
                <c:pt idx="422">
                  <c:v>0.02</c:v>
                </c:pt>
                <c:pt idx="423">
                  <c:v>0.0</c:v>
                </c:pt>
                <c:pt idx="442">
                  <c:v>31.1</c:v>
                </c:pt>
                <c:pt idx="443">
                  <c:v>18.01</c:v>
                </c:pt>
                <c:pt idx="444">
                  <c:v>21.6</c:v>
                </c:pt>
                <c:pt idx="445">
                  <c:v>7.13999999999999</c:v>
                </c:pt>
                <c:pt idx="446">
                  <c:v>10.21</c:v>
                </c:pt>
                <c:pt idx="447">
                  <c:v>19.07</c:v>
                </c:pt>
                <c:pt idx="448">
                  <c:v>21.51</c:v>
                </c:pt>
                <c:pt idx="449">
                  <c:v>9.99</c:v>
                </c:pt>
                <c:pt idx="450">
                  <c:v>0.02</c:v>
                </c:pt>
                <c:pt idx="451">
                  <c:v>0.0</c:v>
                </c:pt>
                <c:pt idx="452">
                  <c:v>0.0</c:v>
                </c:pt>
                <c:pt idx="453">
                  <c:v>0.419999999999999</c:v>
                </c:pt>
                <c:pt idx="454">
                  <c:v>0.299999999999999</c:v>
                </c:pt>
                <c:pt idx="455">
                  <c:v>9.41999999999999</c:v>
                </c:pt>
                <c:pt idx="456">
                  <c:v>14.71</c:v>
                </c:pt>
                <c:pt idx="457">
                  <c:v>10.94</c:v>
                </c:pt>
                <c:pt idx="458">
                  <c:v>12.02</c:v>
                </c:pt>
                <c:pt idx="459">
                  <c:v>2.73</c:v>
                </c:pt>
                <c:pt idx="460">
                  <c:v>2.68999999999999</c:v>
                </c:pt>
                <c:pt idx="461">
                  <c:v>10.17</c:v>
                </c:pt>
                <c:pt idx="462">
                  <c:v>9.61999999999999</c:v>
                </c:pt>
                <c:pt idx="463">
                  <c:v>14.67</c:v>
                </c:pt>
                <c:pt idx="464">
                  <c:v>8.36999999999999</c:v>
                </c:pt>
                <c:pt idx="465">
                  <c:v>8.81</c:v>
                </c:pt>
                <c:pt idx="466">
                  <c:v>5.66</c:v>
                </c:pt>
                <c:pt idx="467">
                  <c:v>8.78999999999999</c:v>
                </c:pt>
                <c:pt idx="468">
                  <c:v>4.98</c:v>
                </c:pt>
                <c:pt idx="469">
                  <c:v>3.02999999999999</c:v>
                </c:pt>
                <c:pt idx="470">
                  <c:v>0.39</c:v>
                </c:pt>
                <c:pt idx="471">
                  <c:v>0.0</c:v>
                </c:pt>
                <c:pt idx="472">
                  <c:v>4.87</c:v>
                </c:pt>
                <c:pt idx="473">
                  <c:v>0.0</c:v>
                </c:pt>
                <c:pt idx="474">
                  <c:v>1.65999999999999</c:v>
                </c:pt>
                <c:pt idx="475">
                  <c:v>2.08999999999999</c:v>
                </c:pt>
                <c:pt idx="476">
                  <c:v>2.25</c:v>
                </c:pt>
              </c:numCache>
            </c:numRef>
          </c:yVal>
          <c:smooth val="0"/>
        </c:ser>
        <c:ser>
          <c:idx val="1"/>
          <c:order val="1"/>
          <c:tx>
            <c:v>SWCsurpl/deficit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'--Data--'!$BX$4:$BX$493</c:f>
              <c:numCache>
                <c:formatCode>0.0</c:formatCode>
                <c:ptCount val="490"/>
                <c:pt idx="31" formatCode="General">
                  <c:v>14.66132588000005</c:v>
                </c:pt>
                <c:pt idx="32" formatCode="General">
                  <c:v>-9.846394029999998</c:v>
                </c:pt>
                <c:pt idx="33" formatCode="General">
                  <c:v>21.84462309500003</c:v>
                </c:pt>
                <c:pt idx="34" formatCode="General">
                  <c:v>-0.550362339999936</c:v>
                </c:pt>
                <c:pt idx="35" formatCode="General">
                  <c:v>-17.87478503499997</c:v>
                </c:pt>
                <c:pt idx="36" formatCode="General">
                  <c:v>6.210387980000007</c:v>
                </c:pt>
                <c:pt idx="37" formatCode="General">
                  <c:v>-7.311112659999992</c:v>
                </c:pt>
                <c:pt idx="38" formatCode="General">
                  <c:v>-15.76205055999998</c:v>
                </c:pt>
                <c:pt idx="39" formatCode="General">
                  <c:v>-41.11486425999999</c:v>
                </c:pt>
                <c:pt idx="40" formatCode="General">
                  <c:v>-1.818003024999939</c:v>
                </c:pt>
                <c:pt idx="41" formatCode="General">
                  <c:v>-18.71987882499997</c:v>
                </c:pt>
                <c:pt idx="42" formatCode="General">
                  <c:v>-12.80422229499999</c:v>
                </c:pt>
                <c:pt idx="43" formatCode="General">
                  <c:v>-31.81883256999998</c:v>
                </c:pt>
                <c:pt idx="44" formatCode="General">
                  <c:v>-14.49440987499997</c:v>
                </c:pt>
                <c:pt idx="45" formatCode="General">
                  <c:v>-28.43845740999996</c:v>
                </c:pt>
                <c:pt idx="46" formatCode="General">
                  <c:v>-36.46684841499993</c:v>
                </c:pt>
                <c:pt idx="83" formatCode="General">
                  <c:v>-0.222042399999978</c:v>
                </c:pt>
                <c:pt idx="84" formatCode="General">
                  <c:v>-7.827886509999985</c:v>
                </c:pt>
                <c:pt idx="85" formatCode="General">
                  <c:v>-13.74354304</c:v>
                </c:pt>
                <c:pt idx="86" formatCode="General">
                  <c:v>-26.84249678499998</c:v>
                </c:pt>
                <c:pt idx="87" formatCode="General">
                  <c:v>-14.16608993499999</c:v>
                </c:pt>
                <c:pt idx="88" formatCode="General">
                  <c:v>-27.26504367999999</c:v>
                </c:pt>
                <c:pt idx="89" formatCode="General">
                  <c:v>-32.75815331499998</c:v>
                </c:pt>
                <c:pt idx="90" formatCode="General">
                  <c:v>-17.1239182</c:v>
                </c:pt>
                <c:pt idx="91" formatCode="General">
                  <c:v>-19.23665267499999</c:v>
                </c:pt>
                <c:pt idx="92" formatCode="General">
                  <c:v>-17.1239182</c:v>
                </c:pt>
                <c:pt idx="93" formatCode="General">
                  <c:v>-20.92684025499999</c:v>
                </c:pt>
                <c:pt idx="94" formatCode="General">
                  <c:v>-18.39155888499999</c:v>
                </c:pt>
                <c:pt idx="95" formatCode="General">
                  <c:v>-15.85627751499999</c:v>
                </c:pt>
                <c:pt idx="96" formatCode="General">
                  <c:v>-6.137698929999999</c:v>
                </c:pt>
                <c:pt idx="97" formatCode="General">
                  <c:v>2.735785865000011</c:v>
                </c:pt>
                <c:pt idx="98" formatCode="General">
                  <c:v>-0.644589295000003</c:v>
                </c:pt>
                <c:pt idx="136" formatCode="General">
                  <c:v>-0.107648834999964</c:v>
                </c:pt>
                <c:pt idx="138" formatCode="General">
                  <c:v>1.582538745000022</c:v>
                </c:pt>
                <c:pt idx="139" formatCode="General">
                  <c:v>-7.290946050000002</c:v>
                </c:pt>
                <c:pt idx="140" formatCode="General">
                  <c:v>-10.67132121</c:v>
                </c:pt>
                <c:pt idx="141" formatCode="General">
                  <c:v>-15.74188394999999</c:v>
                </c:pt>
                <c:pt idx="142" formatCode="General">
                  <c:v>-19.96735289999998</c:v>
                </c:pt>
                <c:pt idx="143" formatCode="General">
                  <c:v>-22.50263426999999</c:v>
                </c:pt>
                <c:pt idx="144" formatCode="General">
                  <c:v>-16.58697773999998</c:v>
                </c:pt>
                <c:pt idx="145" formatCode="General">
                  <c:v>-8.558586735000005</c:v>
                </c:pt>
                <c:pt idx="146" formatCode="General">
                  <c:v>-2.220383309999988</c:v>
                </c:pt>
                <c:pt idx="147" formatCode="General">
                  <c:v>-3.488023994999992</c:v>
                </c:pt>
                <c:pt idx="148" formatCode="General">
                  <c:v>2.005085640000004</c:v>
                </c:pt>
                <c:pt idx="149" formatCode="General">
                  <c:v>11.30111733000001</c:v>
                </c:pt>
                <c:pt idx="150" formatCode="General">
                  <c:v>10.45602354000002</c:v>
                </c:pt>
                <c:pt idx="151" formatCode="General">
                  <c:v>5.385460800000004</c:v>
                </c:pt>
                <c:pt idx="189" formatCode="General">
                  <c:v>3.995381580000014</c:v>
                </c:pt>
                <c:pt idx="190" formatCode="General">
                  <c:v>-1.497728054999982</c:v>
                </c:pt>
                <c:pt idx="191" formatCode="General">
                  <c:v>6.953209845000003</c:v>
                </c:pt>
                <c:pt idx="192" formatCode="General">
                  <c:v>12.86886637500001</c:v>
                </c:pt>
                <c:pt idx="193" formatCode="General">
                  <c:v>9.48849121500001</c:v>
                </c:pt>
                <c:pt idx="194" formatCode="General">
                  <c:v>8.643397425000046</c:v>
                </c:pt>
                <c:pt idx="195" formatCode="General">
                  <c:v>-2.765368739999985</c:v>
                </c:pt>
                <c:pt idx="196" formatCode="General">
                  <c:v>2.72774089500004</c:v>
                </c:pt>
                <c:pt idx="197" formatCode="General">
                  <c:v>14.55905395500002</c:v>
                </c:pt>
                <c:pt idx="198" formatCode="General">
                  <c:v>14.55905395500002</c:v>
                </c:pt>
                <c:pt idx="199" formatCode="General">
                  <c:v>4.840475370000036</c:v>
                </c:pt>
                <c:pt idx="200" formatCode="General">
                  <c:v>10.75613190000001</c:v>
                </c:pt>
                <c:pt idx="201" formatCode="General">
                  <c:v>10.75613190000001</c:v>
                </c:pt>
                <c:pt idx="202" formatCode="General">
                  <c:v>11.17867879500002</c:v>
                </c:pt>
                <c:pt idx="203" formatCode="General">
                  <c:v>16.24924153500001</c:v>
                </c:pt>
                <c:pt idx="204" formatCode="General">
                  <c:v>-0.230087369999978</c:v>
                </c:pt>
                <c:pt idx="283" formatCode="General">
                  <c:v>20.90553872000002</c:v>
                </c:pt>
                <c:pt idx="284" formatCode="General">
                  <c:v>8.63804822000003</c:v>
                </c:pt>
                <c:pt idx="285" formatCode="General">
                  <c:v>38.08002542000003</c:v>
                </c:pt>
                <c:pt idx="286" formatCode="General">
                  <c:v>15.01714328000003</c:v>
                </c:pt>
                <c:pt idx="287" formatCode="General">
                  <c:v>8.638048220000002</c:v>
                </c:pt>
                <c:pt idx="288" formatCode="General">
                  <c:v>11.09154632000002</c:v>
                </c:pt>
                <c:pt idx="289" formatCode="General">
                  <c:v>-9.517837719999988</c:v>
                </c:pt>
                <c:pt idx="290" formatCode="General">
                  <c:v>-10.49923696</c:v>
                </c:pt>
                <c:pt idx="291" formatCode="General">
                  <c:v>20.36031692000002</c:v>
                </c:pt>
                <c:pt idx="292" formatCode="General">
                  <c:v>-1.612121619999982</c:v>
                </c:pt>
                <c:pt idx="293" formatCode="General">
                  <c:v>12.33192591500001</c:v>
                </c:pt>
                <c:pt idx="294" formatCode="General">
                  <c:v>57.54444368000003</c:v>
                </c:pt>
                <c:pt idx="295" formatCode="General">
                  <c:v>28.81125482000001</c:v>
                </c:pt>
                <c:pt idx="296" formatCode="General">
                  <c:v>-0.344480934999993</c:v>
                </c:pt>
                <c:pt idx="297" formatCode="General">
                  <c:v>1.768253540000018</c:v>
                </c:pt>
                <c:pt idx="298" formatCode="General">
                  <c:v>-8.795418834999978</c:v>
                </c:pt>
                <c:pt idx="299" formatCode="General">
                  <c:v>-5.415043674999993</c:v>
                </c:pt>
                <c:pt idx="300" formatCode="General">
                  <c:v>-7.105231254999993</c:v>
                </c:pt>
                <c:pt idx="301" formatCode="General">
                  <c:v>-12.17579399499998</c:v>
                </c:pt>
                <c:pt idx="302" formatCode="General">
                  <c:v>6.838816280000017</c:v>
                </c:pt>
                <c:pt idx="303" formatCode="General">
                  <c:v>-1.612121619999982</c:v>
                </c:pt>
                <c:pt idx="304" formatCode="General">
                  <c:v>0.120237695000014</c:v>
                </c:pt>
                <c:pt idx="305" formatCode="General">
                  <c:v>-7.908153309999974</c:v>
                </c:pt>
                <c:pt idx="306" formatCode="General">
                  <c:v>-2.837590569999975</c:v>
                </c:pt>
                <c:pt idx="307" formatCode="General">
                  <c:v>1.387878380000018</c:v>
                </c:pt>
                <c:pt idx="308" formatCode="General">
                  <c:v>22.51522313000001</c:v>
                </c:pt>
                <c:pt idx="309" formatCode="General">
                  <c:v>60.12189678499999</c:v>
                </c:pt>
                <c:pt idx="310" formatCode="General">
                  <c:v>36.03672377000002</c:v>
                </c:pt>
                <c:pt idx="311" formatCode="General">
                  <c:v>11.52900386000002</c:v>
                </c:pt>
                <c:pt idx="312" formatCode="General">
                  <c:v>16.17701970500002</c:v>
                </c:pt>
                <c:pt idx="313" formatCode="General">
                  <c:v>6.035894225000007</c:v>
                </c:pt>
                <c:pt idx="314" formatCode="General">
                  <c:v>8.99372249000001</c:v>
                </c:pt>
                <c:pt idx="315" formatCode="General">
                  <c:v>13.21919144000003</c:v>
                </c:pt>
                <c:pt idx="316" formatCode="General">
                  <c:v>26.74069208000002</c:v>
                </c:pt>
                <c:pt idx="346" formatCode="General">
                  <c:v>35.0</c:v>
                </c:pt>
                <c:pt idx="347" formatCode="General">
                  <c:v>60.0</c:v>
                </c:pt>
                <c:pt idx="350" formatCode="General">
                  <c:v>-27.0</c:v>
                </c:pt>
                <c:pt idx="351" formatCode="General">
                  <c:v>-44.0</c:v>
                </c:pt>
                <c:pt idx="352" formatCode="General">
                  <c:v>44.0</c:v>
                </c:pt>
                <c:pt idx="353" formatCode="General">
                  <c:v>-16.0</c:v>
                </c:pt>
                <c:pt idx="354" formatCode="General">
                  <c:v>-42.0</c:v>
                </c:pt>
                <c:pt idx="355" formatCode="General">
                  <c:v>-44.0</c:v>
                </c:pt>
                <c:pt idx="356" formatCode="General">
                  <c:v>-42.0</c:v>
                </c:pt>
                <c:pt idx="357" formatCode="General">
                  <c:v>-46.0</c:v>
                </c:pt>
                <c:pt idx="358" formatCode="General">
                  <c:v>-41.0</c:v>
                </c:pt>
                <c:pt idx="359" formatCode="General">
                  <c:v>77.0</c:v>
                </c:pt>
                <c:pt idx="360" formatCode="General">
                  <c:v>51.0</c:v>
                </c:pt>
                <c:pt idx="361" formatCode="General">
                  <c:v>30.0</c:v>
                </c:pt>
                <c:pt idx="362" formatCode="General">
                  <c:v>29.0</c:v>
                </c:pt>
                <c:pt idx="396" formatCode="General">
                  <c:v>-0.822980294999979</c:v>
                </c:pt>
                <c:pt idx="397" formatCode="General">
                  <c:v>1.712301075</c:v>
                </c:pt>
                <c:pt idx="398" formatCode="General">
                  <c:v>35.93859957000002</c:v>
                </c:pt>
                <c:pt idx="399" formatCode="General">
                  <c:v>-7.58373061499998</c:v>
                </c:pt>
                <c:pt idx="400" formatCode="General">
                  <c:v>-3.358261664999986</c:v>
                </c:pt>
                <c:pt idx="401" formatCode="General">
                  <c:v>-18.99249677999997</c:v>
                </c:pt>
                <c:pt idx="402" formatCode="General">
                  <c:v>-21.52777814999997</c:v>
                </c:pt>
                <c:pt idx="403" formatCode="General">
                  <c:v>-27.44343467999998</c:v>
                </c:pt>
                <c:pt idx="404" formatCode="General">
                  <c:v>-40.96493532</c:v>
                </c:pt>
                <c:pt idx="405" formatCode="General">
                  <c:v>-31.24635673499998</c:v>
                </c:pt>
                <c:pt idx="406" formatCode="General">
                  <c:v>-38.00710705499998</c:v>
                </c:pt>
                <c:pt idx="407" formatCode="General">
                  <c:v>-45.19040426999999</c:v>
                </c:pt>
                <c:pt idx="408" formatCode="General">
                  <c:v>-37.16201326499998</c:v>
                </c:pt>
                <c:pt idx="409" formatCode="General">
                  <c:v>-46.458044955</c:v>
                </c:pt>
                <c:pt idx="410" formatCode="General">
                  <c:v>-46.03549805999998</c:v>
                </c:pt>
                <c:pt idx="411" formatCode="General">
                  <c:v>-47.72568563999998</c:v>
                </c:pt>
                <c:pt idx="412" formatCode="General">
                  <c:v>-44.34531047999999</c:v>
                </c:pt>
                <c:pt idx="413" formatCode="General">
                  <c:v>-43.92276358499997</c:v>
                </c:pt>
                <c:pt idx="414" formatCode="General">
                  <c:v>-37.58456015999998</c:v>
                </c:pt>
                <c:pt idx="415" formatCode="General">
                  <c:v>-1.24552718999999</c:v>
                </c:pt>
                <c:pt idx="454">
                  <c:v>1.641817560000021</c:v>
                </c:pt>
                <c:pt idx="455">
                  <c:v>-2.161104494999975</c:v>
                </c:pt>
                <c:pt idx="456">
                  <c:v>-13.99241755499999</c:v>
                </c:pt>
                <c:pt idx="457">
                  <c:v>-25.40118371999998</c:v>
                </c:pt>
                <c:pt idx="458">
                  <c:v>-15.68260513499996</c:v>
                </c:pt>
                <c:pt idx="459">
                  <c:v>-17.37279271499997</c:v>
                </c:pt>
                <c:pt idx="460">
                  <c:v>-25.40118371999998</c:v>
                </c:pt>
                <c:pt idx="461">
                  <c:v>-28.78155887999998</c:v>
                </c:pt>
                <c:pt idx="462">
                  <c:v>-31.31684024999997</c:v>
                </c:pt>
                <c:pt idx="463">
                  <c:v>-27.51391819499997</c:v>
                </c:pt>
                <c:pt idx="464">
                  <c:v>-22.86590234999996</c:v>
                </c:pt>
                <c:pt idx="465">
                  <c:v>-17.79533960999998</c:v>
                </c:pt>
                <c:pt idx="466">
                  <c:v>-9.766948604999967</c:v>
                </c:pt>
                <c:pt idx="467">
                  <c:v>-1.316010704999982</c:v>
                </c:pt>
                <c:pt idx="468">
                  <c:v>16.85350578000002</c:v>
                </c:pt>
                <c:pt idx="469">
                  <c:v>-1.316010704999982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98120"/>
        <c:axId val="2073342168"/>
      </c:scatterChart>
      <c:scatterChart>
        <c:scatterStyle val="lineMarker"/>
        <c:varyColors val="0"/>
        <c:ser>
          <c:idx val="2"/>
          <c:order val="2"/>
          <c:tx>
            <c:v>Stomatal Cond</c:v>
          </c:tx>
          <c:spPr>
            <a:ln>
              <a:noFill/>
            </a:ln>
          </c:spPr>
          <c:marker>
            <c:symbol val="triangle"/>
            <c:size val="10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'--Data--'!$AZ$4:$AZ$493</c:f>
              <c:numCache>
                <c:formatCode>General</c:formatCode>
                <c:ptCount val="490"/>
                <c:pt idx="20">
                  <c:v>766.6</c:v>
                </c:pt>
                <c:pt idx="22">
                  <c:v>491.8</c:v>
                </c:pt>
                <c:pt idx="32">
                  <c:v>141.9</c:v>
                </c:pt>
                <c:pt idx="37">
                  <c:v>293.1</c:v>
                </c:pt>
                <c:pt idx="39">
                  <c:v>153.3</c:v>
                </c:pt>
                <c:pt idx="41">
                  <c:v>241.2</c:v>
                </c:pt>
                <c:pt idx="42">
                  <c:v>110.1</c:v>
                </c:pt>
                <c:pt idx="73">
                  <c:v>551.1</c:v>
                </c:pt>
                <c:pt idx="75">
                  <c:v>180.7</c:v>
                </c:pt>
                <c:pt idx="81">
                  <c:v>271.7</c:v>
                </c:pt>
                <c:pt idx="85">
                  <c:v>237.7</c:v>
                </c:pt>
                <c:pt idx="89">
                  <c:v>250.43</c:v>
                </c:pt>
                <c:pt idx="91">
                  <c:v>142.3</c:v>
                </c:pt>
                <c:pt idx="93">
                  <c:v>160.9</c:v>
                </c:pt>
                <c:pt idx="95">
                  <c:v>74.4</c:v>
                </c:pt>
                <c:pt idx="126">
                  <c:v>518.0</c:v>
                </c:pt>
                <c:pt idx="128">
                  <c:v>381.3</c:v>
                </c:pt>
                <c:pt idx="131">
                  <c:v>175.1</c:v>
                </c:pt>
                <c:pt idx="138">
                  <c:v>277.2</c:v>
                </c:pt>
                <c:pt idx="142">
                  <c:v>282.7</c:v>
                </c:pt>
                <c:pt idx="145">
                  <c:v>523.67</c:v>
                </c:pt>
                <c:pt idx="146">
                  <c:v>227.7</c:v>
                </c:pt>
                <c:pt idx="148">
                  <c:v>306.47</c:v>
                </c:pt>
                <c:pt idx="179">
                  <c:v>484.8</c:v>
                </c:pt>
                <c:pt idx="181">
                  <c:v>469.4</c:v>
                </c:pt>
                <c:pt idx="184">
                  <c:v>272.3</c:v>
                </c:pt>
                <c:pt idx="191">
                  <c:v>130.7</c:v>
                </c:pt>
                <c:pt idx="195">
                  <c:v>272.9</c:v>
                </c:pt>
                <c:pt idx="197">
                  <c:v>70.8</c:v>
                </c:pt>
                <c:pt idx="200">
                  <c:v>292.5</c:v>
                </c:pt>
                <c:pt idx="202">
                  <c:v>41.5</c:v>
                </c:pt>
                <c:pt idx="240">
                  <c:v>106.7</c:v>
                </c:pt>
                <c:pt idx="244">
                  <c:v>132.6</c:v>
                </c:pt>
                <c:pt idx="247">
                  <c:v>549.1</c:v>
                </c:pt>
                <c:pt idx="249">
                  <c:v>428.4</c:v>
                </c:pt>
                <c:pt idx="285">
                  <c:v>0.0</c:v>
                </c:pt>
                <c:pt idx="287">
                  <c:v>809.9000000000001</c:v>
                </c:pt>
                <c:pt idx="290">
                  <c:v>195.1</c:v>
                </c:pt>
                <c:pt idx="293">
                  <c:v>1148.1</c:v>
                </c:pt>
                <c:pt idx="297">
                  <c:v>274.3</c:v>
                </c:pt>
                <c:pt idx="302">
                  <c:v>1390.7</c:v>
                </c:pt>
                <c:pt idx="303">
                  <c:v>719.3</c:v>
                </c:pt>
                <c:pt idx="306">
                  <c:v>287.6</c:v>
                </c:pt>
                <c:pt idx="308">
                  <c:v>241.7</c:v>
                </c:pt>
                <c:pt idx="338">
                  <c:v>643.1</c:v>
                </c:pt>
                <c:pt idx="340">
                  <c:v>404.1</c:v>
                </c:pt>
                <c:pt idx="343">
                  <c:v>135.4</c:v>
                </c:pt>
                <c:pt idx="346">
                  <c:v>321.5</c:v>
                </c:pt>
                <c:pt idx="350">
                  <c:v>176.1</c:v>
                </c:pt>
                <c:pt idx="354">
                  <c:v>696.9000000000001</c:v>
                </c:pt>
                <c:pt idx="358">
                  <c:v>1044.8</c:v>
                </c:pt>
                <c:pt idx="359">
                  <c:v>803.2</c:v>
                </c:pt>
                <c:pt idx="360">
                  <c:v>359.8</c:v>
                </c:pt>
                <c:pt idx="396">
                  <c:v>0.0</c:v>
                </c:pt>
                <c:pt idx="399">
                  <c:v>258.5</c:v>
                </c:pt>
                <c:pt idx="403">
                  <c:v>86.5</c:v>
                </c:pt>
                <c:pt idx="407">
                  <c:v>353.2</c:v>
                </c:pt>
                <c:pt idx="409">
                  <c:v>394.6</c:v>
                </c:pt>
                <c:pt idx="410">
                  <c:v>544.7</c:v>
                </c:pt>
                <c:pt idx="412">
                  <c:v>395.0</c:v>
                </c:pt>
                <c:pt idx="413">
                  <c:v>432.2</c:v>
                </c:pt>
                <c:pt idx="456">
                  <c:v>209.9</c:v>
                </c:pt>
                <c:pt idx="460">
                  <c:v>197.1</c:v>
                </c:pt>
                <c:pt idx="462">
                  <c:v>36.0</c:v>
                </c:pt>
                <c:pt idx="464">
                  <c:v>57.2</c:v>
                </c:pt>
                <c:pt idx="466">
                  <c:v>271.5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45928"/>
        <c:axId val="2073770552"/>
      </c:scatterChart>
      <c:valAx>
        <c:axId val="-211089812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073342168"/>
        <c:crosses val="autoZero"/>
        <c:crossBetween val="midCat"/>
      </c:valAx>
      <c:valAx>
        <c:axId val="20733421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ETdeficit, surplus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0898120"/>
        <c:crosses val="autoZero"/>
        <c:crossBetween val="midCat"/>
      </c:valAx>
      <c:valAx>
        <c:axId val="20737705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Stomatal conductance mmol/m2/s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545928"/>
        <c:crosses val="max"/>
        <c:crossBetween val="midCat"/>
      </c:valAx>
      <c:valAx>
        <c:axId val="211954592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07377055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19023597511560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69206007499376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'--Data--'!$CY$4:$CY$493</c:f>
              <c:numCache>
                <c:formatCode>General</c:formatCode>
                <c:ptCount val="490"/>
                <c:pt idx="30">
                  <c:v>28.46</c:v>
                </c:pt>
                <c:pt idx="31">
                  <c:v>30.19</c:v>
                </c:pt>
                <c:pt idx="32">
                  <c:v>46.29</c:v>
                </c:pt>
                <c:pt idx="33">
                  <c:v>65.46</c:v>
                </c:pt>
                <c:pt idx="34">
                  <c:v>111.85</c:v>
                </c:pt>
                <c:pt idx="35">
                  <c:v>164.62</c:v>
                </c:pt>
                <c:pt idx="36">
                  <c:v>216.29</c:v>
                </c:pt>
                <c:pt idx="37">
                  <c:v>263.28</c:v>
                </c:pt>
                <c:pt idx="38">
                  <c:v>310.27</c:v>
                </c:pt>
                <c:pt idx="39">
                  <c:v>354.5599999999999</c:v>
                </c:pt>
                <c:pt idx="40">
                  <c:v>403.0899999999999</c:v>
                </c:pt>
                <c:pt idx="41">
                  <c:v>443.6299999999998</c:v>
                </c:pt>
                <c:pt idx="42">
                  <c:v>486.4599999999997</c:v>
                </c:pt>
                <c:pt idx="43">
                  <c:v>522.7999999999997</c:v>
                </c:pt>
                <c:pt idx="44">
                  <c:v>540.6299999999997</c:v>
                </c:pt>
                <c:pt idx="45">
                  <c:v>567.9799999999997</c:v>
                </c:pt>
                <c:pt idx="46">
                  <c:v>600.3699999999997</c:v>
                </c:pt>
                <c:pt idx="80">
                  <c:v>11.83</c:v>
                </c:pt>
                <c:pt idx="81">
                  <c:v>22.52</c:v>
                </c:pt>
                <c:pt idx="82">
                  <c:v>48.52</c:v>
                </c:pt>
                <c:pt idx="83">
                  <c:v>74.32</c:v>
                </c:pt>
                <c:pt idx="84">
                  <c:v>123.53</c:v>
                </c:pt>
                <c:pt idx="85">
                  <c:v>175.5799999999999</c:v>
                </c:pt>
                <c:pt idx="86">
                  <c:v>233.0499999999998</c:v>
                </c:pt>
                <c:pt idx="87">
                  <c:v>272.3799999999997</c:v>
                </c:pt>
                <c:pt idx="88">
                  <c:v>319.5399999999996</c:v>
                </c:pt>
                <c:pt idx="89">
                  <c:v>366.2799999999996</c:v>
                </c:pt>
                <c:pt idx="90">
                  <c:v>410.1799999999995</c:v>
                </c:pt>
                <c:pt idx="91">
                  <c:v>454.4199999999995</c:v>
                </c:pt>
                <c:pt idx="92">
                  <c:v>492.1999999999995</c:v>
                </c:pt>
                <c:pt idx="93">
                  <c:v>531.2299999999994</c:v>
                </c:pt>
                <c:pt idx="94">
                  <c:v>571.7599999999994</c:v>
                </c:pt>
                <c:pt idx="95">
                  <c:v>610.4399999999994</c:v>
                </c:pt>
                <c:pt idx="96">
                  <c:v>635.3899999999993</c:v>
                </c:pt>
                <c:pt idx="135">
                  <c:v>17.5599999999999</c:v>
                </c:pt>
                <c:pt idx="136">
                  <c:v>33.8699999999998</c:v>
                </c:pt>
                <c:pt idx="137">
                  <c:v>48.9799999999997</c:v>
                </c:pt>
                <c:pt idx="138">
                  <c:v>84.3599999999997</c:v>
                </c:pt>
                <c:pt idx="139">
                  <c:v>124.2199999999996</c:v>
                </c:pt>
                <c:pt idx="140">
                  <c:v>168.4199999999996</c:v>
                </c:pt>
                <c:pt idx="141">
                  <c:v>219.2699999999996</c:v>
                </c:pt>
                <c:pt idx="142">
                  <c:v>269.5599999999995</c:v>
                </c:pt>
                <c:pt idx="143">
                  <c:v>317.7399999999995</c:v>
                </c:pt>
                <c:pt idx="144">
                  <c:v>363.9699999999994</c:v>
                </c:pt>
                <c:pt idx="145">
                  <c:v>405.1899999999993</c:v>
                </c:pt>
                <c:pt idx="146">
                  <c:v>448.8499999999992</c:v>
                </c:pt>
                <c:pt idx="147">
                  <c:v>491.3499999999992</c:v>
                </c:pt>
                <c:pt idx="148">
                  <c:v>535.4099999999992</c:v>
                </c:pt>
                <c:pt idx="149">
                  <c:v>569.2199999999991</c:v>
                </c:pt>
                <c:pt idx="150">
                  <c:v>585.4699999999991</c:v>
                </c:pt>
                <c:pt idx="151">
                  <c:v>611.0699999999991</c:v>
                </c:pt>
                <c:pt idx="188">
                  <c:v>10.31</c:v>
                </c:pt>
                <c:pt idx="189">
                  <c:v>19.57999999999999</c:v>
                </c:pt>
                <c:pt idx="190">
                  <c:v>29.16999999999998</c:v>
                </c:pt>
                <c:pt idx="191">
                  <c:v>63.90999999999998</c:v>
                </c:pt>
                <c:pt idx="192">
                  <c:v>111.29</c:v>
                </c:pt>
                <c:pt idx="193">
                  <c:v>155.86</c:v>
                </c:pt>
                <c:pt idx="194">
                  <c:v>209.0499999999999</c:v>
                </c:pt>
                <c:pt idx="195">
                  <c:v>261.5499999999999</c:v>
                </c:pt>
                <c:pt idx="196">
                  <c:v>309.1399999999999</c:v>
                </c:pt>
                <c:pt idx="197">
                  <c:v>356.2999999999998</c:v>
                </c:pt>
                <c:pt idx="198">
                  <c:v>399.3399999999997</c:v>
                </c:pt>
                <c:pt idx="199">
                  <c:v>445.3099999999996</c:v>
                </c:pt>
                <c:pt idx="200">
                  <c:v>486.3399999999996</c:v>
                </c:pt>
                <c:pt idx="201">
                  <c:v>530.1299999999994</c:v>
                </c:pt>
                <c:pt idx="202">
                  <c:v>563.9099999999994</c:v>
                </c:pt>
                <c:pt idx="203">
                  <c:v>580.9399999999994</c:v>
                </c:pt>
                <c:pt idx="204">
                  <c:v>607.3299999999994</c:v>
                </c:pt>
                <c:pt idx="283">
                  <c:v>37.7199999999999</c:v>
                </c:pt>
                <c:pt idx="284">
                  <c:v>77.5599999999999</c:v>
                </c:pt>
                <c:pt idx="285">
                  <c:v>113.2399999999999</c:v>
                </c:pt>
                <c:pt idx="286">
                  <c:v>136.4999999999999</c:v>
                </c:pt>
                <c:pt idx="287">
                  <c:v>157.3299999999998</c:v>
                </c:pt>
                <c:pt idx="288">
                  <c:v>203.2099999999998</c:v>
                </c:pt>
                <c:pt idx="289">
                  <c:v>244.7299999999998</c:v>
                </c:pt>
                <c:pt idx="290">
                  <c:v>307.5999999999997</c:v>
                </c:pt>
                <c:pt idx="291">
                  <c:v>366.6499999999996</c:v>
                </c:pt>
                <c:pt idx="292">
                  <c:v>391.8699999999995</c:v>
                </c:pt>
                <c:pt idx="293">
                  <c:v>426.7499999999995</c:v>
                </c:pt>
                <c:pt idx="294">
                  <c:v>469.9799999999994</c:v>
                </c:pt>
                <c:pt idx="295">
                  <c:v>518.0799999999993</c:v>
                </c:pt>
                <c:pt idx="296">
                  <c:v>523.0699999999994</c:v>
                </c:pt>
                <c:pt idx="297">
                  <c:v>569.3999999999993</c:v>
                </c:pt>
                <c:pt idx="298">
                  <c:v>633.6699999999992</c:v>
                </c:pt>
                <c:pt idx="299">
                  <c:v>653.9999999999991</c:v>
                </c:pt>
                <c:pt idx="300">
                  <c:v>679.429999999999</c:v>
                </c:pt>
                <c:pt idx="301">
                  <c:v>704.689999999999</c:v>
                </c:pt>
                <c:pt idx="302">
                  <c:v>728.949999999999</c:v>
                </c:pt>
                <c:pt idx="303">
                  <c:v>774.5299999999989</c:v>
                </c:pt>
                <c:pt idx="304">
                  <c:v>814.4199999999989</c:v>
                </c:pt>
                <c:pt idx="305">
                  <c:v>857.9499999999989</c:v>
                </c:pt>
                <c:pt idx="306">
                  <c:v>896.079999999999</c:v>
                </c:pt>
                <c:pt idx="307">
                  <c:v>928.9799999999988</c:v>
                </c:pt>
                <c:pt idx="308">
                  <c:v>960.9299999999987</c:v>
                </c:pt>
                <c:pt idx="309">
                  <c:v>976.8299999999987</c:v>
                </c:pt>
                <c:pt idx="310">
                  <c:v>1000.169999999999</c:v>
                </c:pt>
                <c:pt idx="311">
                  <c:v>1024.659999999999</c:v>
                </c:pt>
                <c:pt idx="312">
                  <c:v>1041.709999999999</c:v>
                </c:pt>
                <c:pt idx="313">
                  <c:v>1060.879999999999</c:v>
                </c:pt>
                <c:pt idx="314">
                  <c:v>1091.619999999999</c:v>
                </c:pt>
                <c:pt idx="315">
                  <c:v>1109.839999999999</c:v>
                </c:pt>
                <c:pt idx="316">
                  <c:v>1130.879999999999</c:v>
                </c:pt>
                <c:pt idx="317">
                  <c:v>1147.989999999998</c:v>
                </c:pt>
                <c:pt idx="336">
                  <c:v>34.0</c:v>
                </c:pt>
                <c:pt idx="337">
                  <c:v>82.3999999999999</c:v>
                </c:pt>
                <c:pt idx="338">
                  <c:v>117.7099999999999</c:v>
                </c:pt>
                <c:pt idx="339">
                  <c:v>141.9399999999999</c:v>
                </c:pt>
                <c:pt idx="340">
                  <c:v>164.4999999999998</c:v>
                </c:pt>
                <c:pt idx="341">
                  <c:v>203.9599999999998</c:v>
                </c:pt>
                <c:pt idx="342">
                  <c:v>251.5099999999997</c:v>
                </c:pt>
                <c:pt idx="343">
                  <c:v>281.1299999999997</c:v>
                </c:pt>
                <c:pt idx="344">
                  <c:v>324.8199999999995</c:v>
                </c:pt>
                <c:pt idx="345">
                  <c:v>347.6399999999995</c:v>
                </c:pt>
                <c:pt idx="346">
                  <c:v>370.6699999999995</c:v>
                </c:pt>
                <c:pt idx="347">
                  <c:v>419.9799999999995</c:v>
                </c:pt>
                <c:pt idx="348">
                  <c:v>480.7599999999995</c:v>
                </c:pt>
                <c:pt idx="349">
                  <c:v>514.0499999999994</c:v>
                </c:pt>
                <c:pt idx="350">
                  <c:v>564.0299999999993</c:v>
                </c:pt>
                <c:pt idx="351">
                  <c:v>614.9499999999992</c:v>
                </c:pt>
                <c:pt idx="352">
                  <c:v>640.1799999999992</c:v>
                </c:pt>
                <c:pt idx="353">
                  <c:v>669.1299999999992</c:v>
                </c:pt>
                <c:pt idx="354">
                  <c:v>697.8499999999991</c:v>
                </c:pt>
                <c:pt idx="355">
                  <c:v>741.6899999999991</c:v>
                </c:pt>
                <c:pt idx="356">
                  <c:v>783.809999999999</c:v>
                </c:pt>
                <c:pt idx="357">
                  <c:v>820.289999999999</c:v>
                </c:pt>
                <c:pt idx="358">
                  <c:v>858.129999999999</c:v>
                </c:pt>
                <c:pt idx="359">
                  <c:v>896.5999999999989</c:v>
                </c:pt>
                <c:pt idx="360">
                  <c:v>935.7299999999989</c:v>
                </c:pt>
                <c:pt idx="361">
                  <c:v>968.8499999999988</c:v>
                </c:pt>
                <c:pt idx="362">
                  <c:v>984.7799999999987</c:v>
                </c:pt>
                <c:pt idx="363">
                  <c:v>1004.469999999999</c:v>
                </c:pt>
                <c:pt idx="364">
                  <c:v>1023.769999999999</c:v>
                </c:pt>
                <c:pt idx="365">
                  <c:v>1043.539999999999</c:v>
                </c:pt>
                <c:pt idx="366">
                  <c:v>1063.649999999999</c:v>
                </c:pt>
                <c:pt idx="367">
                  <c:v>1091.759999999999</c:v>
                </c:pt>
                <c:pt idx="368">
                  <c:v>1109.749999999999</c:v>
                </c:pt>
                <c:pt idx="369">
                  <c:v>1129.079999999999</c:v>
                </c:pt>
                <c:pt idx="370">
                  <c:v>1145.529999999998</c:v>
                </c:pt>
                <c:pt idx="391">
                  <c:v>3.12999999999999</c:v>
                </c:pt>
                <c:pt idx="392">
                  <c:v>8.61999999999999</c:v>
                </c:pt>
                <c:pt idx="393">
                  <c:v>16.65999999999998</c:v>
                </c:pt>
                <c:pt idx="394">
                  <c:v>31.63999999999998</c:v>
                </c:pt>
                <c:pt idx="395">
                  <c:v>33.81999999999999</c:v>
                </c:pt>
                <c:pt idx="396">
                  <c:v>37.15999999999997</c:v>
                </c:pt>
                <c:pt idx="397">
                  <c:v>48.97999999999997</c:v>
                </c:pt>
                <c:pt idx="398">
                  <c:v>58.52999999999997</c:v>
                </c:pt>
                <c:pt idx="399">
                  <c:v>71.14999999999987</c:v>
                </c:pt>
                <c:pt idx="400">
                  <c:v>101.4599999999998</c:v>
                </c:pt>
                <c:pt idx="401">
                  <c:v>132.3099999999998</c:v>
                </c:pt>
                <c:pt idx="402">
                  <c:v>170.6399999999997</c:v>
                </c:pt>
                <c:pt idx="403">
                  <c:v>206.4099999999997</c:v>
                </c:pt>
                <c:pt idx="404">
                  <c:v>243.6099999999997</c:v>
                </c:pt>
                <c:pt idx="405">
                  <c:v>280.2399999999997</c:v>
                </c:pt>
                <c:pt idx="406">
                  <c:v>328.3699999999997</c:v>
                </c:pt>
                <c:pt idx="407">
                  <c:v>375.8999999999996</c:v>
                </c:pt>
                <c:pt idx="408">
                  <c:v>417.3899999999996</c:v>
                </c:pt>
                <c:pt idx="409">
                  <c:v>455.7999999999996</c:v>
                </c:pt>
                <c:pt idx="410">
                  <c:v>490.9899999999994</c:v>
                </c:pt>
                <c:pt idx="411">
                  <c:v>525.9399999999995</c:v>
                </c:pt>
                <c:pt idx="412">
                  <c:v>561.6199999999994</c:v>
                </c:pt>
                <c:pt idx="413">
                  <c:v>598.6799999999993</c:v>
                </c:pt>
                <c:pt idx="414">
                  <c:v>625.0899999999993</c:v>
                </c:pt>
                <c:pt idx="415">
                  <c:v>637.2299999999993</c:v>
                </c:pt>
                <c:pt idx="416">
                  <c:v>646.3799999999993</c:v>
                </c:pt>
                <c:pt idx="417">
                  <c:v>652.0999999999993</c:v>
                </c:pt>
                <c:pt idx="418">
                  <c:v>660.3799999999993</c:v>
                </c:pt>
                <c:pt idx="419">
                  <c:v>663.3499999999993</c:v>
                </c:pt>
                <c:pt idx="420">
                  <c:v>669.1499999999993</c:v>
                </c:pt>
                <c:pt idx="421">
                  <c:v>671.6299999999993</c:v>
                </c:pt>
                <c:pt idx="422">
                  <c:v>679.3099999999993</c:v>
                </c:pt>
                <c:pt idx="423">
                  <c:v>691.3499999999991</c:v>
                </c:pt>
                <c:pt idx="453">
                  <c:v>22.5799999999999</c:v>
                </c:pt>
                <c:pt idx="454">
                  <c:v>44.3199999999998</c:v>
                </c:pt>
                <c:pt idx="455">
                  <c:v>89.3299999999997</c:v>
                </c:pt>
                <c:pt idx="456">
                  <c:v>141.1399999999997</c:v>
                </c:pt>
                <c:pt idx="457">
                  <c:v>194.4299999999996</c:v>
                </c:pt>
                <c:pt idx="458">
                  <c:v>236.2199999999995</c:v>
                </c:pt>
                <c:pt idx="459">
                  <c:v>285.5199999999994</c:v>
                </c:pt>
                <c:pt idx="460">
                  <c:v>334.0799999999994</c:v>
                </c:pt>
                <c:pt idx="461">
                  <c:v>377.0699999999994</c:v>
                </c:pt>
                <c:pt idx="462">
                  <c:v>421.4799999999993</c:v>
                </c:pt>
                <c:pt idx="463">
                  <c:v>459.0499999999993</c:v>
                </c:pt>
                <c:pt idx="464">
                  <c:v>500.5499999999993</c:v>
                </c:pt>
                <c:pt idx="465">
                  <c:v>540.6999999999992</c:v>
                </c:pt>
                <c:pt idx="466">
                  <c:v>582.6999999999992</c:v>
                </c:pt>
                <c:pt idx="467">
                  <c:v>613.5299999999992</c:v>
                </c:pt>
                <c:pt idx="468">
                  <c:v>628.0199999999992</c:v>
                </c:pt>
                <c:pt idx="469">
                  <c:v>650.4599999999992</c:v>
                </c:pt>
                <c:pt idx="470">
                  <c:v>675.6999999999991</c:v>
                </c:pt>
                <c:pt idx="471">
                  <c:v>691.0999999999991</c:v>
                </c:pt>
                <c:pt idx="472">
                  <c:v>700.2299999999991</c:v>
                </c:pt>
                <c:pt idx="473" formatCode="0">
                  <c:v>714.1499999999991</c:v>
                </c:pt>
              </c:numCache>
            </c:numRef>
          </c:yVal>
          <c:smooth val="0"/>
        </c:ser>
        <c:ser>
          <c:idx val="1"/>
          <c:order val="1"/>
          <c:tx>
            <c:v>Measured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'--Data--'!$DB$4:$DB$493</c:f>
              <c:numCache>
                <c:formatCode>General</c:formatCode>
                <c:ptCount val="490"/>
                <c:pt idx="453">
                  <c:v>26.33880768273005</c:v>
                </c:pt>
                <c:pt idx="454">
                  <c:v>47.9937415080275</c:v>
                </c:pt>
                <c:pt idx="455">
                  <c:v>81.17303592859784</c:v>
                </c:pt>
                <c:pt idx="456">
                  <c:v>124.4975100880079</c:v>
                </c:pt>
                <c:pt idx="457">
                  <c:v>169.449329584446</c:v>
                </c:pt>
                <c:pt idx="458">
                  <c:v>223.3781070145813</c:v>
                </c:pt>
                <c:pt idx="459">
                  <c:v>275.1351992197858</c:v>
                </c:pt>
                <c:pt idx="460">
                  <c:v>315.0427453025635</c:v>
                </c:pt>
                <c:pt idx="461">
                  <c:v>355.0954175815363</c:v>
                </c:pt>
                <c:pt idx="462">
                  <c:v>394.4620125276437</c:v>
                </c:pt>
                <c:pt idx="463">
                  <c:v>436.8533736724032</c:v>
                </c:pt>
                <c:pt idx="464">
                  <c:v>469.8810737951389</c:v>
                </c:pt>
                <c:pt idx="465">
                  <c:v>505.9445035522275</c:v>
                </c:pt>
                <c:pt idx="466">
                  <c:v>536.606844671757</c:v>
                </c:pt>
                <c:pt idx="467">
                  <c:v>556.6273691390995</c:v>
                </c:pt>
                <c:pt idx="468">
                  <c:v>568.59429629651</c:v>
                </c:pt>
                <c:pt idx="469">
                  <c:v>580.220248107392</c:v>
                </c:pt>
                <c:pt idx="470">
                  <c:v>587.3310262363008</c:v>
                </c:pt>
                <c:pt idx="471">
                  <c:v>594.210701022389</c:v>
                </c:pt>
                <c:pt idx="472">
                  <c:v>600.6233446904253</c:v>
                </c:pt>
                <c:pt idx="473" formatCode="0">
                  <c:v>604.5000902463892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spPr>
            <a:ln>
              <a:prstDash val="sysDot"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'--Data--'!$DA$4:$DA$493</c:f>
              <c:numCache>
                <c:formatCode>General</c:formatCode>
                <c:ptCount val="490"/>
                <c:pt idx="30">
                  <c:v>0.2</c:v>
                </c:pt>
                <c:pt idx="31">
                  <c:v>11.1</c:v>
                </c:pt>
                <c:pt idx="32">
                  <c:v>17.8</c:v>
                </c:pt>
                <c:pt idx="33">
                  <c:v>33.7</c:v>
                </c:pt>
                <c:pt idx="34">
                  <c:v>53.1</c:v>
                </c:pt>
                <c:pt idx="35">
                  <c:v>91.19999999999998</c:v>
                </c:pt>
                <c:pt idx="36">
                  <c:v>132.8</c:v>
                </c:pt>
                <c:pt idx="37">
                  <c:v>177.9</c:v>
                </c:pt>
                <c:pt idx="38">
                  <c:v>223.1</c:v>
                </c:pt>
                <c:pt idx="39">
                  <c:v>271.1</c:v>
                </c:pt>
                <c:pt idx="40">
                  <c:v>311.9</c:v>
                </c:pt>
                <c:pt idx="41">
                  <c:v>355.3</c:v>
                </c:pt>
                <c:pt idx="42">
                  <c:v>397.6999999999999</c:v>
                </c:pt>
                <c:pt idx="43">
                  <c:v>431.3</c:v>
                </c:pt>
                <c:pt idx="44">
                  <c:v>456.1999999999999</c:v>
                </c:pt>
                <c:pt idx="45">
                  <c:v>486.5999999999999</c:v>
                </c:pt>
                <c:pt idx="46">
                  <c:v>517.7</c:v>
                </c:pt>
                <c:pt idx="80">
                  <c:v>5.0</c:v>
                </c:pt>
                <c:pt idx="81">
                  <c:v>11.6</c:v>
                </c:pt>
                <c:pt idx="82">
                  <c:v>21.9</c:v>
                </c:pt>
                <c:pt idx="83">
                  <c:v>39.0</c:v>
                </c:pt>
                <c:pt idx="84">
                  <c:v>73.5</c:v>
                </c:pt>
                <c:pt idx="85">
                  <c:v>121.0</c:v>
                </c:pt>
                <c:pt idx="86">
                  <c:v>171.7</c:v>
                </c:pt>
                <c:pt idx="87">
                  <c:v>223.5</c:v>
                </c:pt>
                <c:pt idx="88">
                  <c:v>280.5</c:v>
                </c:pt>
                <c:pt idx="89">
                  <c:v>329.2</c:v>
                </c:pt>
                <c:pt idx="90">
                  <c:v>377.1</c:v>
                </c:pt>
                <c:pt idx="91">
                  <c:v>423.0</c:v>
                </c:pt>
                <c:pt idx="92">
                  <c:v>471.1</c:v>
                </c:pt>
                <c:pt idx="93">
                  <c:v>512.5</c:v>
                </c:pt>
                <c:pt idx="94">
                  <c:v>555.7</c:v>
                </c:pt>
                <c:pt idx="95">
                  <c:v>597.4000000000001</c:v>
                </c:pt>
                <c:pt idx="96">
                  <c:v>628.9000000000001</c:v>
                </c:pt>
                <c:pt idx="135">
                  <c:v>11.2</c:v>
                </c:pt>
                <c:pt idx="136">
                  <c:v>21.2</c:v>
                </c:pt>
                <c:pt idx="137">
                  <c:v>32.7</c:v>
                </c:pt>
                <c:pt idx="138">
                  <c:v>50.1</c:v>
                </c:pt>
                <c:pt idx="139">
                  <c:v>83.69999999999998</c:v>
                </c:pt>
                <c:pt idx="140">
                  <c:v>124</c:v>
                </c:pt>
                <c:pt idx="141">
                  <c:v>172.9</c:v>
                </c:pt>
                <c:pt idx="142">
                  <c:v>221.5</c:v>
                </c:pt>
                <c:pt idx="143">
                  <c:v>269.4</c:v>
                </c:pt>
                <c:pt idx="144">
                  <c:v>315.3</c:v>
                </c:pt>
                <c:pt idx="145">
                  <c:v>363.3</c:v>
                </c:pt>
                <c:pt idx="146">
                  <c:v>404.1</c:v>
                </c:pt>
                <c:pt idx="147">
                  <c:v>447.4999999999999</c:v>
                </c:pt>
                <c:pt idx="148">
                  <c:v>489.8999999999999</c:v>
                </c:pt>
                <c:pt idx="149">
                  <c:v>523.4999999999999</c:v>
                </c:pt>
                <c:pt idx="150">
                  <c:v>546.7999999999998</c:v>
                </c:pt>
                <c:pt idx="151">
                  <c:v>574.1999999999998</c:v>
                </c:pt>
                <c:pt idx="188">
                  <c:v>7.9</c:v>
                </c:pt>
                <c:pt idx="189">
                  <c:v>17.2</c:v>
                </c:pt>
                <c:pt idx="190">
                  <c:v>31.5</c:v>
                </c:pt>
                <c:pt idx="191">
                  <c:v>53.10000000000001</c:v>
                </c:pt>
                <c:pt idx="192">
                  <c:v>85.70000000000001</c:v>
                </c:pt>
                <c:pt idx="193">
                  <c:v>127.6</c:v>
                </c:pt>
                <c:pt idx="194">
                  <c:v>179.8</c:v>
                </c:pt>
                <c:pt idx="195">
                  <c:v>227.5</c:v>
                </c:pt>
                <c:pt idx="196">
                  <c:v>275.4</c:v>
                </c:pt>
                <c:pt idx="197">
                  <c:v>321.3</c:v>
                </c:pt>
                <c:pt idx="198">
                  <c:v>369.1999999999999</c:v>
                </c:pt>
                <c:pt idx="199">
                  <c:v>409.8999999999999</c:v>
                </c:pt>
                <c:pt idx="200">
                  <c:v>453.2999999999999</c:v>
                </c:pt>
                <c:pt idx="201">
                  <c:v>495.6999999999999</c:v>
                </c:pt>
                <c:pt idx="202">
                  <c:v>528.3999999999999</c:v>
                </c:pt>
                <c:pt idx="203">
                  <c:v>551.1</c:v>
                </c:pt>
                <c:pt idx="204">
                  <c:v>579.7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453">
                  <c:v>15.2</c:v>
                </c:pt>
                <c:pt idx="454">
                  <c:v>26.7</c:v>
                </c:pt>
                <c:pt idx="455">
                  <c:v>52.1</c:v>
                </c:pt>
                <c:pt idx="456">
                  <c:v>85.0</c:v>
                </c:pt>
                <c:pt idx="457">
                  <c:v>127.6</c:v>
                </c:pt>
                <c:pt idx="458">
                  <c:v>175.5</c:v>
                </c:pt>
                <c:pt idx="459">
                  <c:v>230.8</c:v>
                </c:pt>
                <c:pt idx="460">
                  <c:v>279.4</c:v>
                </c:pt>
                <c:pt idx="461">
                  <c:v>327.3000000000001</c:v>
                </c:pt>
                <c:pt idx="462">
                  <c:v>373.2</c:v>
                </c:pt>
                <c:pt idx="463">
                  <c:v>421.2</c:v>
                </c:pt>
                <c:pt idx="464">
                  <c:v>462.0000000000001</c:v>
                </c:pt>
                <c:pt idx="465">
                  <c:v>505.4</c:v>
                </c:pt>
                <c:pt idx="466">
                  <c:v>547.8000000000001</c:v>
                </c:pt>
                <c:pt idx="467">
                  <c:v>581.2</c:v>
                </c:pt>
                <c:pt idx="468">
                  <c:v>603.8000000000001</c:v>
                </c:pt>
                <c:pt idx="469">
                  <c:v>626.7</c:v>
                </c:pt>
                <c:pt idx="470">
                  <c:v>645.7</c:v>
                </c:pt>
                <c:pt idx="471">
                  <c:v>656.1</c:v>
                </c:pt>
                <c:pt idx="472">
                  <c:v>663.5</c:v>
                </c:pt>
                <c:pt idx="473" formatCode="0">
                  <c:v>663.5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'--Data--'!$CZ$4:$CZ$493</c:f>
              <c:numCache>
                <c:formatCode>General</c:formatCode>
                <c:ptCount val="490"/>
                <c:pt idx="30">
                  <c:v>48.0</c:v>
                </c:pt>
                <c:pt idx="31">
                  <c:v>102.8</c:v>
                </c:pt>
                <c:pt idx="32">
                  <c:v>156.4</c:v>
                </c:pt>
                <c:pt idx="33">
                  <c:v>190.9</c:v>
                </c:pt>
                <c:pt idx="34">
                  <c:v>218.4</c:v>
                </c:pt>
                <c:pt idx="35">
                  <c:v>253.0</c:v>
                </c:pt>
                <c:pt idx="36">
                  <c:v>295.5</c:v>
                </c:pt>
                <c:pt idx="37">
                  <c:v>340.5</c:v>
                </c:pt>
                <c:pt idx="38">
                  <c:v>383.5</c:v>
                </c:pt>
                <c:pt idx="39">
                  <c:v>424.4</c:v>
                </c:pt>
                <c:pt idx="40">
                  <c:v>463.3</c:v>
                </c:pt>
                <c:pt idx="41">
                  <c:v>499.9</c:v>
                </c:pt>
                <c:pt idx="42">
                  <c:v>534.3</c:v>
                </c:pt>
                <c:pt idx="43">
                  <c:v>566.6</c:v>
                </c:pt>
                <c:pt idx="44">
                  <c:v>596.8999999999999</c:v>
                </c:pt>
                <c:pt idx="45">
                  <c:v>624.7999999999998</c:v>
                </c:pt>
                <c:pt idx="46">
                  <c:v>639.3999999999999</c:v>
                </c:pt>
                <c:pt idx="80">
                  <c:v>55.70000000000001</c:v>
                </c:pt>
                <c:pt idx="81">
                  <c:v>104.5</c:v>
                </c:pt>
                <c:pt idx="82">
                  <c:v>150.2</c:v>
                </c:pt>
                <c:pt idx="83">
                  <c:v>174.4</c:v>
                </c:pt>
                <c:pt idx="84">
                  <c:v>206.2</c:v>
                </c:pt>
                <c:pt idx="85">
                  <c:v>247.5000000000001</c:v>
                </c:pt>
                <c:pt idx="86">
                  <c:v>294.3000000000001</c:v>
                </c:pt>
                <c:pt idx="87">
                  <c:v>344.2</c:v>
                </c:pt>
                <c:pt idx="88">
                  <c:v>393.0000000000001</c:v>
                </c:pt>
                <c:pt idx="89">
                  <c:v>439.6000000000001</c:v>
                </c:pt>
                <c:pt idx="90">
                  <c:v>484.4000000000001</c:v>
                </c:pt>
                <c:pt idx="91">
                  <c:v>527.1000000000001</c:v>
                </c:pt>
                <c:pt idx="92">
                  <c:v>567.9000000000001</c:v>
                </c:pt>
                <c:pt idx="93">
                  <c:v>606.3000000000001</c:v>
                </c:pt>
                <c:pt idx="94">
                  <c:v>642.5000000000001</c:v>
                </c:pt>
                <c:pt idx="95">
                  <c:v>664.4000000000001</c:v>
                </c:pt>
                <c:pt idx="96">
                  <c:v>664.4000000000001</c:v>
                </c:pt>
                <c:pt idx="135">
                  <c:v>55.90000000000001</c:v>
                </c:pt>
                <c:pt idx="136">
                  <c:v>110.8</c:v>
                </c:pt>
                <c:pt idx="137">
                  <c:v>164.6</c:v>
                </c:pt>
                <c:pt idx="138">
                  <c:v>193.3</c:v>
                </c:pt>
                <c:pt idx="139">
                  <c:v>222.9</c:v>
                </c:pt>
                <c:pt idx="140">
                  <c:v>262.4</c:v>
                </c:pt>
                <c:pt idx="141">
                  <c:v>307.8</c:v>
                </c:pt>
                <c:pt idx="142">
                  <c:v>355.1</c:v>
                </c:pt>
                <c:pt idx="143">
                  <c:v>400.1</c:v>
                </c:pt>
                <c:pt idx="144">
                  <c:v>443.1</c:v>
                </c:pt>
                <c:pt idx="145">
                  <c:v>484.0</c:v>
                </c:pt>
                <c:pt idx="146">
                  <c:v>522.9</c:v>
                </c:pt>
                <c:pt idx="147">
                  <c:v>559.5</c:v>
                </c:pt>
                <c:pt idx="148">
                  <c:v>593.9</c:v>
                </c:pt>
                <c:pt idx="149">
                  <c:v>626.2</c:v>
                </c:pt>
                <c:pt idx="150">
                  <c:v>654.3</c:v>
                </c:pt>
                <c:pt idx="151">
                  <c:v>664.7</c:v>
                </c:pt>
                <c:pt idx="188">
                  <c:v>55.7</c:v>
                </c:pt>
                <c:pt idx="189">
                  <c:v>110.9</c:v>
                </c:pt>
                <c:pt idx="190">
                  <c:v>164.2</c:v>
                </c:pt>
                <c:pt idx="191">
                  <c:v>188.9</c:v>
                </c:pt>
                <c:pt idx="192">
                  <c:v>220.6</c:v>
                </c:pt>
                <c:pt idx="193">
                  <c:v>260.9</c:v>
                </c:pt>
                <c:pt idx="194">
                  <c:v>307.3</c:v>
                </c:pt>
                <c:pt idx="195">
                  <c:v>354.6</c:v>
                </c:pt>
                <c:pt idx="196">
                  <c:v>399.6</c:v>
                </c:pt>
                <c:pt idx="197">
                  <c:v>442.6</c:v>
                </c:pt>
                <c:pt idx="198">
                  <c:v>483.5</c:v>
                </c:pt>
                <c:pt idx="199">
                  <c:v>522.4</c:v>
                </c:pt>
                <c:pt idx="200">
                  <c:v>559.0</c:v>
                </c:pt>
                <c:pt idx="201">
                  <c:v>593.4</c:v>
                </c:pt>
                <c:pt idx="202">
                  <c:v>625.7</c:v>
                </c:pt>
                <c:pt idx="203">
                  <c:v>652.2</c:v>
                </c:pt>
                <c:pt idx="204">
                  <c:v>652.2</c:v>
                </c:pt>
                <c:pt idx="453">
                  <c:v>19.8</c:v>
                </c:pt>
                <c:pt idx="454">
                  <c:v>39.1</c:v>
                </c:pt>
                <c:pt idx="455">
                  <c:v>68.9</c:v>
                </c:pt>
                <c:pt idx="456">
                  <c:v>107.1</c:v>
                </c:pt>
                <c:pt idx="457">
                  <c:v>149.9</c:v>
                </c:pt>
                <c:pt idx="458">
                  <c:v>200.5</c:v>
                </c:pt>
                <c:pt idx="459">
                  <c:v>250.9</c:v>
                </c:pt>
                <c:pt idx="460">
                  <c:v>299.8</c:v>
                </c:pt>
                <c:pt idx="461">
                  <c:v>346.4</c:v>
                </c:pt>
                <c:pt idx="462">
                  <c:v>390.9</c:v>
                </c:pt>
                <c:pt idx="463">
                  <c:v>433.2</c:v>
                </c:pt>
                <c:pt idx="464">
                  <c:v>473.5000000000001</c:v>
                </c:pt>
                <c:pt idx="465">
                  <c:v>520.1</c:v>
                </c:pt>
                <c:pt idx="466">
                  <c:v>555.6</c:v>
                </c:pt>
                <c:pt idx="467">
                  <c:v>584.8000000000001</c:v>
                </c:pt>
                <c:pt idx="468">
                  <c:v>596.5000000000001</c:v>
                </c:pt>
                <c:pt idx="469">
                  <c:v>596.5000000000001</c:v>
                </c:pt>
                <c:pt idx="470">
                  <c:v>596.5000000000001</c:v>
                </c:pt>
                <c:pt idx="471">
                  <c:v>596.5000000000001</c:v>
                </c:pt>
                <c:pt idx="472">
                  <c:v>596.5000000000001</c:v>
                </c:pt>
                <c:pt idx="473" formatCode="0">
                  <c:v>596.5000000000001</c:v>
                </c:pt>
              </c:numCache>
            </c:numRef>
          </c:yVal>
          <c:smooth val="0"/>
        </c:ser>
        <c:ser>
          <c:idx val="2"/>
          <c:order val="4"/>
          <c:tx>
            <c:v>kcETO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'--Data--'!$DD$4:$DD$493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39.489319</c:v>
                </c:pt>
                <c:pt idx="32">
                  <c:v>70.69619</c:v>
                </c:pt>
                <c:pt idx="33">
                  <c:v>100.992055</c:v>
                </c:pt>
                <c:pt idx="34">
                  <c:v>143.352478</c:v>
                </c:pt>
                <c:pt idx="35">
                  <c:v>190.36658</c:v>
                </c:pt>
                <c:pt idx="36">
                  <c:v>237.808952</c:v>
                </c:pt>
                <c:pt idx="37">
                  <c:v>289.96478</c:v>
                </c:pt>
                <c:pt idx="38">
                  <c:v>340.138588</c:v>
                </c:pt>
                <c:pt idx="39">
                  <c:v>396.140936</c:v>
                </c:pt>
                <c:pt idx="40">
                  <c:v>448.233258</c:v>
                </c:pt>
                <c:pt idx="41">
                  <c:v>501.897071</c:v>
                </c:pt>
                <c:pt idx="42">
                  <c:v>546.990625</c:v>
                </c:pt>
                <c:pt idx="43">
                  <c:v>572.95633</c:v>
                </c:pt>
                <c:pt idx="44">
                  <c:v>601.458433</c:v>
                </c:pt>
                <c:pt idx="45">
                  <c:v>629.706173</c:v>
                </c:pt>
                <c:pt idx="46">
                  <c:v>649.8213030000001</c:v>
                </c:pt>
                <c:pt idx="80">
                  <c:v>13.956404</c:v>
                </c:pt>
                <c:pt idx="81">
                  <c:v>35.278374</c:v>
                </c:pt>
                <c:pt idx="82">
                  <c:v>54.56318</c:v>
                </c:pt>
                <c:pt idx="83">
                  <c:v>83.852441</c:v>
                </c:pt>
                <c:pt idx="84">
                  <c:v>121.237361</c:v>
                </c:pt>
                <c:pt idx="85">
                  <c:v>167.421478</c:v>
                </c:pt>
                <c:pt idx="86">
                  <c:v>222.527849</c:v>
                </c:pt>
                <c:pt idx="87">
                  <c:v>271.182711</c:v>
                </c:pt>
                <c:pt idx="88">
                  <c:v>335.069634</c:v>
                </c:pt>
                <c:pt idx="89">
                  <c:v>401.80088</c:v>
                </c:pt>
                <c:pt idx="90">
                  <c:v>463.151405</c:v>
                </c:pt>
                <c:pt idx="91">
                  <c:v>521.008535</c:v>
                </c:pt>
                <c:pt idx="92">
                  <c:v>569.013195</c:v>
                </c:pt>
                <c:pt idx="93">
                  <c:v>616.962146</c:v>
                </c:pt>
                <c:pt idx="94">
                  <c:v>658.599482</c:v>
                </c:pt>
                <c:pt idx="95">
                  <c:v>701.134603</c:v>
                </c:pt>
                <c:pt idx="96">
                  <c:v>734.3590889999999</c:v>
                </c:pt>
                <c:pt idx="135">
                  <c:v>12.100718</c:v>
                </c:pt>
                <c:pt idx="136">
                  <c:v>30.868888</c:v>
                </c:pt>
                <c:pt idx="137">
                  <c:v>57.705823</c:v>
                </c:pt>
                <c:pt idx="138">
                  <c:v>93.127255</c:v>
                </c:pt>
                <c:pt idx="139">
                  <c:v>136.846842</c:v>
                </c:pt>
                <c:pt idx="140">
                  <c:v>176.457636</c:v>
                </c:pt>
                <c:pt idx="141">
                  <c:v>229.804145</c:v>
                </c:pt>
                <c:pt idx="142">
                  <c:v>287.538444</c:v>
                </c:pt>
                <c:pt idx="143">
                  <c:v>344.459821</c:v>
                </c:pt>
                <c:pt idx="144">
                  <c:v>404.837755</c:v>
                </c:pt>
                <c:pt idx="145">
                  <c:v>458.536259</c:v>
                </c:pt>
                <c:pt idx="146">
                  <c:v>512.2442550000001</c:v>
                </c:pt>
                <c:pt idx="147">
                  <c:v>558.894045</c:v>
                </c:pt>
                <c:pt idx="148">
                  <c:v>606.795875</c:v>
                </c:pt>
                <c:pt idx="149">
                  <c:v>647.054046</c:v>
                </c:pt>
                <c:pt idx="150">
                  <c:v>670.112035</c:v>
                </c:pt>
                <c:pt idx="151">
                  <c:v>693.404951</c:v>
                </c:pt>
                <c:pt idx="188">
                  <c:v>12.100718</c:v>
                </c:pt>
                <c:pt idx="189">
                  <c:v>30.868888</c:v>
                </c:pt>
                <c:pt idx="190">
                  <c:v>57.705823</c:v>
                </c:pt>
                <c:pt idx="191">
                  <c:v>93.127255</c:v>
                </c:pt>
                <c:pt idx="192">
                  <c:v>136.846842</c:v>
                </c:pt>
                <c:pt idx="193">
                  <c:v>176.457636</c:v>
                </c:pt>
                <c:pt idx="194">
                  <c:v>229.804145</c:v>
                </c:pt>
                <c:pt idx="195">
                  <c:v>287.538444</c:v>
                </c:pt>
                <c:pt idx="196">
                  <c:v>344.459821</c:v>
                </c:pt>
                <c:pt idx="197">
                  <c:v>404.837755</c:v>
                </c:pt>
                <c:pt idx="198">
                  <c:v>458.536259</c:v>
                </c:pt>
                <c:pt idx="199">
                  <c:v>512.2442550000001</c:v>
                </c:pt>
                <c:pt idx="200">
                  <c:v>558.894045</c:v>
                </c:pt>
                <c:pt idx="201">
                  <c:v>606.795875</c:v>
                </c:pt>
                <c:pt idx="202">
                  <c:v>647.054046</c:v>
                </c:pt>
                <c:pt idx="203">
                  <c:v>670.112035</c:v>
                </c:pt>
                <c:pt idx="204">
                  <c:v>693.404951</c:v>
                </c:pt>
                <c:pt idx="391">
                  <c:v>8.281000000000001</c:v>
                </c:pt>
                <c:pt idx="392">
                  <c:v>17.7065</c:v>
                </c:pt>
                <c:pt idx="393">
                  <c:v>32.192</c:v>
                </c:pt>
                <c:pt idx="394">
                  <c:v>51.844</c:v>
                </c:pt>
                <c:pt idx="395">
                  <c:v>71.763</c:v>
                </c:pt>
                <c:pt idx="396">
                  <c:v>96.99</c:v>
                </c:pt>
                <c:pt idx="397">
                  <c:v>127.1065</c:v>
                </c:pt>
                <c:pt idx="398">
                  <c:v>154.0445</c:v>
                </c:pt>
                <c:pt idx="399">
                  <c:v>192.578</c:v>
                </c:pt>
                <c:pt idx="400">
                  <c:v>224.321</c:v>
                </c:pt>
                <c:pt idx="401">
                  <c:v>264.389</c:v>
                </c:pt>
                <c:pt idx="402">
                  <c:v>308.147</c:v>
                </c:pt>
                <c:pt idx="403">
                  <c:v>356.243</c:v>
                </c:pt>
                <c:pt idx="404">
                  <c:v>407.876</c:v>
                </c:pt>
                <c:pt idx="405">
                  <c:v>449.231</c:v>
                </c:pt>
                <c:pt idx="406">
                  <c:v>493.673</c:v>
                </c:pt>
                <c:pt idx="407">
                  <c:v>542.64184</c:v>
                </c:pt>
                <c:pt idx="408">
                  <c:v>587.20084</c:v>
                </c:pt>
                <c:pt idx="409">
                  <c:v>626.56884</c:v>
                </c:pt>
                <c:pt idx="410">
                  <c:v>656.9418400000001</c:v>
                </c:pt>
                <c:pt idx="411">
                  <c:v>684.3438400000001</c:v>
                </c:pt>
                <c:pt idx="412">
                  <c:v>709.58584</c:v>
                </c:pt>
                <c:pt idx="413">
                  <c:v>736.9698400000001</c:v>
                </c:pt>
                <c:pt idx="414">
                  <c:v>736.9698400000001</c:v>
                </c:pt>
                <c:pt idx="415">
                  <c:v>736.9698400000001</c:v>
                </c:pt>
                <c:pt idx="416">
                  <c:v>736.9698400000001</c:v>
                </c:pt>
                <c:pt idx="417">
                  <c:v>736.9698400000001</c:v>
                </c:pt>
                <c:pt idx="418">
                  <c:v>736.9698400000001</c:v>
                </c:pt>
                <c:pt idx="419">
                  <c:v>736.9698400000001</c:v>
                </c:pt>
                <c:pt idx="420">
                  <c:v>736.9698400000001</c:v>
                </c:pt>
                <c:pt idx="421">
                  <c:v>736.9698400000001</c:v>
                </c:pt>
                <c:pt idx="422">
                  <c:v>736.9698400000001</c:v>
                </c:pt>
                <c:pt idx="423">
                  <c:v>736.9698400000001</c:v>
                </c:pt>
                <c:pt idx="453">
                  <c:v>15.072053</c:v>
                </c:pt>
                <c:pt idx="454">
                  <c:v>39.172128</c:v>
                </c:pt>
                <c:pt idx="455">
                  <c:v>71.65454299999999</c:v>
                </c:pt>
                <c:pt idx="456">
                  <c:v>112.504382</c:v>
                </c:pt>
                <c:pt idx="457">
                  <c:v>161.961544</c:v>
                </c:pt>
                <c:pt idx="458">
                  <c:v>206.093581</c:v>
                </c:pt>
                <c:pt idx="459">
                  <c:v>264.90364</c:v>
                </c:pt>
                <c:pt idx="460">
                  <c:v>327.622482</c:v>
                </c:pt>
                <c:pt idx="461">
                  <c:v>388.269695</c:v>
                </c:pt>
                <c:pt idx="462">
                  <c:v>449.22924</c:v>
                </c:pt>
                <c:pt idx="463">
                  <c:v>500.058674</c:v>
                </c:pt>
                <c:pt idx="464">
                  <c:v>550.733524</c:v>
                </c:pt>
                <c:pt idx="465">
                  <c:v>594.8611539999999</c:v>
                </c:pt>
                <c:pt idx="466">
                  <c:v>640.0466899999999</c:v>
                </c:pt>
                <c:pt idx="467">
                  <c:v>677.9404489999999</c:v>
                </c:pt>
                <c:pt idx="468">
                  <c:v>698.293105</c:v>
                </c:pt>
                <c:pt idx="469">
                  <c:v>698.293105</c:v>
                </c:pt>
                <c:pt idx="470">
                  <c:v>698.293105</c:v>
                </c:pt>
                <c:pt idx="471">
                  <c:v>698.293105</c:v>
                </c:pt>
                <c:pt idx="472">
                  <c:v>698.293105</c:v>
                </c:pt>
                <c:pt idx="473" formatCode="0">
                  <c:v>698.293105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313880"/>
        <c:axId val="-2112310680"/>
      </c:scatterChart>
      <c:valAx>
        <c:axId val="-211231388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310680"/>
        <c:crosses val="autoZero"/>
        <c:crossBetween val="midCat"/>
      </c:valAx>
      <c:valAx>
        <c:axId val="-21123106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Accumulated evapotranspiration mm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23138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773288477843"/>
          <c:y val="0.449161342385119"/>
          <c:w val="0.158593696077675"/>
          <c:h val="0.30152789595655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'--Data--'!$Q$4:$Q$493</c:f>
              <c:numCache>
                <c:formatCode>General</c:formatCode>
                <c:ptCount val="490"/>
                <c:pt idx="20" formatCode="0.0">
                  <c:v>8560.0</c:v>
                </c:pt>
                <c:pt idx="21" formatCode="0.0">
                  <c:v>9912.55999999999</c:v>
                </c:pt>
                <c:pt idx="22" formatCode="0.0">
                  <c:v>11364.12999999998</c:v>
                </c:pt>
                <c:pt idx="23" formatCode="0.0">
                  <c:v>12721.87999999998</c:v>
                </c:pt>
                <c:pt idx="24" formatCode="0.0">
                  <c:v>14221.71999999997</c:v>
                </c:pt>
                <c:pt idx="25" formatCode="0.0">
                  <c:v>15690.34999999997</c:v>
                </c:pt>
                <c:pt idx="26" formatCode="0.0">
                  <c:v>17319.06999999997</c:v>
                </c:pt>
                <c:pt idx="27" formatCode="0.0">
                  <c:v>17560.80999999997</c:v>
                </c:pt>
                <c:pt idx="28" formatCode="0.0">
                  <c:v>17806.03999999997</c:v>
                </c:pt>
                <c:pt idx="29" formatCode="0.0">
                  <c:v>0.0</c:v>
                </c:pt>
                <c:pt idx="30" formatCode="0.0">
                  <c:v>0.0</c:v>
                </c:pt>
                <c:pt idx="31" formatCode="0.0">
                  <c:v>0.0</c:v>
                </c:pt>
                <c:pt idx="32" formatCode="0.0">
                  <c:v>560.0</c:v>
                </c:pt>
                <c:pt idx="33" formatCode="0.0">
                  <c:v>888.959999999999</c:v>
                </c:pt>
                <c:pt idx="34" formatCode="0.0">
                  <c:v>2447.269999999989</c:v>
                </c:pt>
                <c:pt idx="35" formatCode="0.0">
                  <c:v>4332.57999999998</c:v>
                </c:pt>
                <c:pt idx="36" formatCode="0.0">
                  <c:v>6255.96999999998</c:v>
                </c:pt>
                <c:pt idx="37" formatCode="0.0">
                  <c:v>7815.90999999998</c:v>
                </c:pt>
                <c:pt idx="38" formatCode="0.0">
                  <c:v>9347.209999999979</c:v>
                </c:pt>
                <c:pt idx="39" formatCode="0.0">
                  <c:v>11044.81999999997</c:v>
                </c:pt>
                <c:pt idx="40" formatCode="0.0">
                  <c:v>12703.20999999997</c:v>
                </c:pt>
                <c:pt idx="41" formatCode="0.0">
                  <c:v>14141.54999999996</c:v>
                </c:pt>
                <c:pt idx="42" formatCode="0.0">
                  <c:v>15654.13999999995</c:v>
                </c:pt>
                <c:pt idx="43" formatCode="0.0">
                  <c:v>16744.22999999994</c:v>
                </c:pt>
                <c:pt idx="44" formatCode="0.0">
                  <c:v>17452.69999999994</c:v>
                </c:pt>
                <c:pt idx="45" formatCode="0.0">
                  <c:v>18527.92999999994</c:v>
                </c:pt>
                <c:pt idx="46" formatCode="0.0">
                  <c:v>19643.64999999994</c:v>
                </c:pt>
                <c:pt idx="47" formatCode="0.0">
                  <c:v>20188.71999999994</c:v>
                </c:pt>
                <c:pt idx="48" formatCode="0.0">
                  <c:v>20599.53999999994</c:v>
                </c:pt>
                <c:pt idx="49" formatCode="0.0">
                  <c:v>20940.42999999994</c:v>
                </c:pt>
                <c:pt idx="50" formatCode="0.0">
                  <c:v>21194.61999999994</c:v>
                </c:pt>
                <c:pt idx="51" formatCode="0.0">
                  <c:v>21443.47999999994</c:v>
                </c:pt>
                <c:pt idx="52" formatCode="0.0">
                  <c:v>21671.57999999994</c:v>
                </c:pt>
                <c:pt idx="71" formatCode="0.0">
                  <c:v>0.0</c:v>
                </c:pt>
                <c:pt idx="72" formatCode="0.0">
                  <c:v>0.0</c:v>
                </c:pt>
                <c:pt idx="73" formatCode="0.0">
                  <c:v>8160.0</c:v>
                </c:pt>
                <c:pt idx="74" formatCode="0.0">
                  <c:v>9445.74</c:v>
                </c:pt>
                <c:pt idx="75" formatCode="0.0">
                  <c:v>10770.02</c:v>
                </c:pt>
                <c:pt idx="76" formatCode="0.0">
                  <c:v>11988.55</c:v>
                </c:pt>
                <c:pt idx="77" formatCode="0.0">
                  <c:v>13199.73</c:v>
                </c:pt>
                <c:pt idx="78" formatCode="0.0">
                  <c:v>13493.95</c:v>
                </c:pt>
                <c:pt idx="79" formatCode="0.0">
                  <c:v>13910.76</c:v>
                </c:pt>
                <c:pt idx="80" formatCode="0.0">
                  <c:v>13960.1</c:v>
                </c:pt>
                <c:pt idx="81" formatCode="0.0">
                  <c:v>14011.87</c:v>
                </c:pt>
                <c:pt idx="82" formatCode="0.0">
                  <c:v>0.0</c:v>
                </c:pt>
                <c:pt idx="83" formatCode="0.0">
                  <c:v>0.0</c:v>
                </c:pt>
                <c:pt idx="84" formatCode="0.0">
                  <c:v>0.0</c:v>
                </c:pt>
                <c:pt idx="85" formatCode="0.0">
                  <c:v>4790.0</c:v>
                </c:pt>
                <c:pt idx="86" formatCode="0.0">
                  <c:v>6229.83999999999</c:v>
                </c:pt>
                <c:pt idx="87" formatCode="0.0">
                  <c:v>7668.22999999999</c:v>
                </c:pt>
                <c:pt idx="88" formatCode="0.0">
                  <c:v>9567.01999999999</c:v>
                </c:pt>
                <c:pt idx="89" formatCode="0.0">
                  <c:v>11521.32999999998</c:v>
                </c:pt>
                <c:pt idx="90" formatCode="0.0">
                  <c:v>13024.68999999997</c:v>
                </c:pt>
                <c:pt idx="91" formatCode="0.0">
                  <c:v>14521.40999999997</c:v>
                </c:pt>
                <c:pt idx="92" formatCode="0.0">
                  <c:v>15936.09999999997</c:v>
                </c:pt>
                <c:pt idx="93" formatCode="0.0">
                  <c:v>17262.81999999997</c:v>
                </c:pt>
                <c:pt idx="94" formatCode="0.0">
                  <c:v>18745.53999999997</c:v>
                </c:pt>
                <c:pt idx="95" formatCode="0.0">
                  <c:v>20110.05999999997</c:v>
                </c:pt>
                <c:pt idx="96" formatCode="0.0">
                  <c:v>20805.16999999997</c:v>
                </c:pt>
                <c:pt idx="97" formatCode="0.0">
                  <c:v>21221.39999999997</c:v>
                </c:pt>
                <c:pt idx="98" formatCode="0.0">
                  <c:v>21630.83999999997</c:v>
                </c:pt>
                <c:pt idx="99" formatCode="0.0">
                  <c:v>22024.28999999997</c:v>
                </c:pt>
                <c:pt idx="100" formatCode="0.0">
                  <c:v>22213.37999999997</c:v>
                </c:pt>
                <c:pt idx="101" formatCode="0.0">
                  <c:v>22333.62999999997</c:v>
                </c:pt>
                <c:pt idx="102" formatCode="0.0">
                  <c:v>22502.89999999997</c:v>
                </c:pt>
                <c:pt idx="103" formatCode="0.0">
                  <c:v>22664.19999999997</c:v>
                </c:pt>
                <c:pt idx="104" formatCode="0.0">
                  <c:v>22842.33999999997</c:v>
                </c:pt>
                <c:pt idx="105" formatCode="0.0">
                  <c:v>23011.42999999997</c:v>
                </c:pt>
                <c:pt idx="124" formatCode="0.0">
                  <c:v>0.0</c:v>
                </c:pt>
                <c:pt idx="125" formatCode="0.0">
                  <c:v>0.0</c:v>
                </c:pt>
                <c:pt idx="126" formatCode="0.0">
                  <c:v>6150.0</c:v>
                </c:pt>
                <c:pt idx="127" formatCode="0.0">
                  <c:v>7473.92</c:v>
                </c:pt>
                <c:pt idx="128" formatCode="0.0">
                  <c:v>9092.380000000001</c:v>
                </c:pt>
                <c:pt idx="129" formatCode="0.0">
                  <c:v>10487.07</c:v>
                </c:pt>
                <c:pt idx="130" formatCode="0.0">
                  <c:v>12110.72</c:v>
                </c:pt>
                <c:pt idx="131" formatCode="0.0">
                  <c:v>13692.99</c:v>
                </c:pt>
                <c:pt idx="132" formatCode="0.0">
                  <c:v>15418.83999999999</c:v>
                </c:pt>
                <c:pt idx="133" formatCode="0.0">
                  <c:v>15792.64999999999</c:v>
                </c:pt>
                <c:pt idx="134" formatCode="0.0">
                  <c:v>16122.60999999999</c:v>
                </c:pt>
                <c:pt idx="135" formatCode="0.0">
                  <c:v>0.0</c:v>
                </c:pt>
                <c:pt idx="136" formatCode="0.0">
                  <c:v>0.0</c:v>
                </c:pt>
                <c:pt idx="137" formatCode="0.0">
                  <c:v>0.0</c:v>
                </c:pt>
                <c:pt idx="138" formatCode="0.0">
                  <c:v>1280.0</c:v>
                </c:pt>
                <c:pt idx="139" formatCode="0.0">
                  <c:v>2096.61</c:v>
                </c:pt>
                <c:pt idx="140" formatCode="0.0">
                  <c:v>3645.58</c:v>
                </c:pt>
                <c:pt idx="141" formatCode="0.0">
                  <c:v>5657.96</c:v>
                </c:pt>
                <c:pt idx="142" formatCode="0.0">
                  <c:v>7724.67999999999</c:v>
                </c:pt>
                <c:pt idx="143" formatCode="0.0">
                  <c:v>9389.779999999979</c:v>
                </c:pt>
                <c:pt idx="144" formatCode="0.0">
                  <c:v>10998.68999999998</c:v>
                </c:pt>
                <c:pt idx="145" formatCode="0.0">
                  <c:v>12615.10999999998</c:v>
                </c:pt>
                <c:pt idx="146" formatCode="0.0">
                  <c:v>14163.93999999997</c:v>
                </c:pt>
                <c:pt idx="147" formatCode="0.0">
                  <c:v>15761.09999999997</c:v>
                </c:pt>
                <c:pt idx="148" formatCode="0.0">
                  <c:v>17390.98999999997</c:v>
                </c:pt>
                <c:pt idx="149" formatCode="0.0">
                  <c:v>18449.55999999996</c:v>
                </c:pt>
                <c:pt idx="150" formatCode="0.0">
                  <c:v>19096.64999999996</c:v>
                </c:pt>
                <c:pt idx="151" formatCode="0.0">
                  <c:v>20136.22999999995</c:v>
                </c:pt>
                <c:pt idx="152" formatCode="0.0">
                  <c:v>21155.20999999995</c:v>
                </c:pt>
                <c:pt idx="153" formatCode="0.0">
                  <c:v>21687.32999999995</c:v>
                </c:pt>
                <c:pt idx="154" formatCode="0.0">
                  <c:v>22136.89999999995</c:v>
                </c:pt>
                <c:pt idx="155" formatCode="0.0">
                  <c:v>22541.01999999995</c:v>
                </c:pt>
                <c:pt idx="156" formatCode="0.0">
                  <c:v>22792.80999999994</c:v>
                </c:pt>
                <c:pt idx="157" formatCode="0.0">
                  <c:v>22998.21999999994</c:v>
                </c:pt>
                <c:pt idx="158" formatCode="0.0">
                  <c:v>23202.22999999994</c:v>
                </c:pt>
                <c:pt idx="177" formatCode="0.0">
                  <c:v>0.0</c:v>
                </c:pt>
                <c:pt idx="178" formatCode="0.0">
                  <c:v>0.0</c:v>
                </c:pt>
                <c:pt idx="179" formatCode="0.0">
                  <c:v>8530.0</c:v>
                </c:pt>
                <c:pt idx="180" formatCode="0.0">
                  <c:v>9884.329999999991</c:v>
                </c:pt>
                <c:pt idx="181" formatCode="0.0">
                  <c:v>11422.18999999998</c:v>
                </c:pt>
                <c:pt idx="182" formatCode="0.0">
                  <c:v>12820.51999999997</c:v>
                </c:pt>
                <c:pt idx="183" formatCode="0.0">
                  <c:v>14315.16999999997</c:v>
                </c:pt>
                <c:pt idx="184" formatCode="0.0">
                  <c:v>15909.66999999997</c:v>
                </c:pt>
                <c:pt idx="185" formatCode="0.0">
                  <c:v>17504.97999999996</c:v>
                </c:pt>
                <c:pt idx="186" formatCode="0.0">
                  <c:v>17742.28999999996</c:v>
                </c:pt>
                <c:pt idx="187" formatCode="0.0">
                  <c:v>17976.13999999996</c:v>
                </c:pt>
                <c:pt idx="188" formatCode="0.0">
                  <c:v>0.0</c:v>
                </c:pt>
                <c:pt idx="189" formatCode="0.0">
                  <c:v>0.0</c:v>
                </c:pt>
                <c:pt idx="190" formatCode="0.0">
                  <c:v>0.0</c:v>
                </c:pt>
                <c:pt idx="191" formatCode="0.0">
                  <c:v>2080.0</c:v>
                </c:pt>
                <c:pt idx="192" formatCode="0.0">
                  <c:v>2738.72</c:v>
                </c:pt>
                <c:pt idx="193" formatCode="0.0">
                  <c:v>4261.67</c:v>
                </c:pt>
                <c:pt idx="194" formatCode="0.0">
                  <c:v>6188.64</c:v>
                </c:pt>
                <c:pt idx="195" formatCode="0.0">
                  <c:v>8172.94999999999</c:v>
                </c:pt>
                <c:pt idx="196" formatCode="0.0">
                  <c:v>9737.169999999989</c:v>
                </c:pt>
                <c:pt idx="197" formatCode="0.0">
                  <c:v>11273.29999999999</c:v>
                </c:pt>
                <c:pt idx="198" formatCode="0.0">
                  <c:v>12874.41999999998</c:v>
                </c:pt>
                <c:pt idx="199" formatCode="0.0">
                  <c:v>14416.63999999998</c:v>
                </c:pt>
                <c:pt idx="200" formatCode="0.0">
                  <c:v>15860.22999999997</c:v>
                </c:pt>
                <c:pt idx="201" formatCode="0.0">
                  <c:v>17383.16999999997</c:v>
                </c:pt>
                <c:pt idx="202" formatCode="0.0">
                  <c:v>18375.69999999996</c:v>
                </c:pt>
                <c:pt idx="203" formatCode="0.0">
                  <c:v>19047.79999999996</c:v>
                </c:pt>
                <c:pt idx="204" formatCode="0.0">
                  <c:v>20060.64999999996</c:v>
                </c:pt>
                <c:pt idx="205" formatCode="0.0">
                  <c:v>21102.09999999996</c:v>
                </c:pt>
                <c:pt idx="206" formatCode="0.0">
                  <c:v>21556.20999999996</c:v>
                </c:pt>
                <c:pt idx="207" formatCode="0.0">
                  <c:v>21957.19999999996</c:v>
                </c:pt>
                <c:pt idx="208" formatCode="0.0">
                  <c:v>22303.25999999997</c:v>
                </c:pt>
                <c:pt idx="209" formatCode="0.0">
                  <c:v>22563.30999999996</c:v>
                </c:pt>
                <c:pt idx="210" formatCode="0.0">
                  <c:v>22822.19999999996</c:v>
                </c:pt>
                <c:pt idx="211" formatCode="0.0">
                  <c:v>23078.52999999996</c:v>
                </c:pt>
                <c:pt idx="230" formatCode="0.0">
                  <c:v>0.0</c:v>
                </c:pt>
                <c:pt idx="231" formatCode="0.0">
                  <c:v>0.0</c:v>
                </c:pt>
                <c:pt idx="232" formatCode="0.0">
                  <c:v>3470.0</c:v>
                </c:pt>
                <c:pt idx="233" formatCode="0.0">
                  <c:v>4837.21</c:v>
                </c:pt>
                <c:pt idx="234" formatCode="0.0">
                  <c:v>6565.69</c:v>
                </c:pt>
                <c:pt idx="235" formatCode="0.0">
                  <c:v>7632.02999999999</c:v>
                </c:pt>
                <c:pt idx="236" formatCode="0.0">
                  <c:v>8640.13999999999</c:v>
                </c:pt>
                <c:pt idx="237" formatCode="0.0">
                  <c:v>10348.90999999999</c:v>
                </c:pt>
                <c:pt idx="238" formatCode="0.0">
                  <c:v>12296.46999999998</c:v>
                </c:pt>
                <c:pt idx="239" formatCode="0.0">
                  <c:v>13106.69999999998</c:v>
                </c:pt>
                <c:pt idx="240" formatCode="0.0">
                  <c:v>14275.57999999998</c:v>
                </c:pt>
                <c:pt idx="241" formatCode="0.0">
                  <c:v>15602.33999999998</c:v>
                </c:pt>
                <c:pt idx="242" formatCode="0.0">
                  <c:v>16740.05999999998</c:v>
                </c:pt>
                <c:pt idx="243" formatCode="0.0">
                  <c:v>17598.76999999998</c:v>
                </c:pt>
                <c:pt idx="244" formatCode="0.0">
                  <c:v>19205.47999999998</c:v>
                </c:pt>
                <c:pt idx="245" formatCode="0.0">
                  <c:v>20882.16999999998</c:v>
                </c:pt>
                <c:pt idx="246" formatCode="0.0">
                  <c:v>22400.33999999997</c:v>
                </c:pt>
                <c:pt idx="247" formatCode="0.0">
                  <c:v>23924.40999999996</c:v>
                </c:pt>
                <c:pt idx="248" formatCode="0.0">
                  <c:v>25486.73999999995</c:v>
                </c:pt>
                <c:pt idx="249" formatCode="0.0">
                  <c:v>26685.20999999996</c:v>
                </c:pt>
                <c:pt idx="250" formatCode="0.0">
                  <c:v>27835.80999999995</c:v>
                </c:pt>
                <c:pt idx="251" formatCode="0.0">
                  <c:v>29011.13999999994</c:v>
                </c:pt>
                <c:pt idx="252" formatCode="0.0">
                  <c:v>30201.49999999993</c:v>
                </c:pt>
                <c:pt idx="253" formatCode="0.0">
                  <c:v>31336.84999999992</c:v>
                </c:pt>
                <c:pt idx="254" formatCode="0.0">
                  <c:v>32482.21999999991</c:v>
                </c:pt>
                <c:pt idx="255" formatCode="0.0">
                  <c:v>33276.4299999999</c:v>
                </c:pt>
                <c:pt idx="256" formatCode="0.0">
                  <c:v>33783.4699999999</c:v>
                </c:pt>
                <c:pt idx="257" formatCode="0.0">
                  <c:v>34696.6199999999</c:v>
                </c:pt>
                <c:pt idx="258" formatCode="0.0">
                  <c:v>35696.4799999999</c:v>
                </c:pt>
                <c:pt idx="259" formatCode="0.0">
                  <c:v>36387.9199999999</c:v>
                </c:pt>
                <c:pt idx="260" formatCode="0.0">
                  <c:v>37162.1199999999</c:v>
                </c:pt>
                <c:pt idx="261" formatCode="0.0">
                  <c:v>37917.0199999999</c:v>
                </c:pt>
                <c:pt idx="262" formatCode="0.0">
                  <c:v>38508.6199999999</c:v>
                </c:pt>
                <c:pt idx="263" formatCode="0.0">
                  <c:v>39047.0299999999</c:v>
                </c:pt>
                <c:pt idx="264" formatCode="0.0">
                  <c:v>39516.7599999999</c:v>
                </c:pt>
                <c:pt idx="283" formatCode="0.0">
                  <c:v>0.0</c:v>
                </c:pt>
                <c:pt idx="284" formatCode="0.0">
                  <c:v>1038.52</c:v>
                </c:pt>
                <c:pt idx="285" formatCode="0.0">
                  <c:v>1840.0</c:v>
                </c:pt>
                <c:pt idx="286" formatCode="0.0">
                  <c:v>2292.19</c:v>
                </c:pt>
                <c:pt idx="287" formatCode="0.0">
                  <c:v>2862.729999999999</c:v>
                </c:pt>
                <c:pt idx="288" formatCode="0.0">
                  <c:v>4234.18</c:v>
                </c:pt>
                <c:pt idx="289" formatCode="0.0">
                  <c:v>5464.14</c:v>
                </c:pt>
                <c:pt idx="290" formatCode="0.0">
                  <c:v>7359.74999999999</c:v>
                </c:pt>
                <c:pt idx="291" formatCode="0.0">
                  <c:v>9199.099999999979</c:v>
                </c:pt>
                <c:pt idx="292" formatCode="0.0">
                  <c:v>10082.49999999998</c:v>
                </c:pt>
                <c:pt idx="293" formatCode="0.0">
                  <c:v>11180.28999999998</c:v>
                </c:pt>
                <c:pt idx="294" formatCode="0.0">
                  <c:v>12968.66999999998</c:v>
                </c:pt>
                <c:pt idx="295" formatCode="0.0">
                  <c:v>14482.95999999998</c:v>
                </c:pt>
                <c:pt idx="296" formatCode="0.0">
                  <c:v>14587.10999999998</c:v>
                </c:pt>
                <c:pt idx="297" formatCode="0.0">
                  <c:v>15789.92999999997</c:v>
                </c:pt>
                <c:pt idx="298" formatCode="0.0">
                  <c:v>16972.08999999997</c:v>
                </c:pt>
                <c:pt idx="299" formatCode="0.0">
                  <c:v>17399.38999999997</c:v>
                </c:pt>
                <c:pt idx="300" formatCode="0.0">
                  <c:v>17707.32999999997</c:v>
                </c:pt>
                <c:pt idx="301" formatCode="0.0">
                  <c:v>18023.15999999997</c:v>
                </c:pt>
                <c:pt idx="302" formatCode="0.0">
                  <c:v>18296.69999999997</c:v>
                </c:pt>
                <c:pt idx="303" formatCode="0.0">
                  <c:v>19686.04999999996</c:v>
                </c:pt>
                <c:pt idx="304" formatCode="0.0">
                  <c:v>21068.85999999995</c:v>
                </c:pt>
                <c:pt idx="305" formatCode="0.0">
                  <c:v>22458.40999999995</c:v>
                </c:pt>
                <c:pt idx="306" formatCode="0.0">
                  <c:v>23725.22999999994</c:v>
                </c:pt>
                <c:pt idx="307" formatCode="0.0">
                  <c:v>24603.53999999994</c:v>
                </c:pt>
                <c:pt idx="308" formatCode="0.0">
                  <c:v>25437.06999999993</c:v>
                </c:pt>
                <c:pt idx="309" formatCode="0.0">
                  <c:v>25991.91999999993</c:v>
                </c:pt>
                <c:pt idx="310" formatCode="0.0">
                  <c:v>26670.86999999993</c:v>
                </c:pt>
                <c:pt idx="311" formatCode="0.0">
                  <c:v>27370.33999999993</c:v>
                </c:pt>
                <c:pt idx="312" formatCode="0.0">
                  <c:v>27840.59999999993</c:v>
                </c:pt>
                <c:pt idx="313" formatCode="0.0">
                  <c:v>28635.95999999993</c:v>
                </c:pt>
                <c:pt idx="314" formatCode="0.0">
                  <c:v>29374.23999999993</c:v>
                </c:pt>
                <c:pt idx="315" formatCode="0.0">
                  <c:v>30102.92999999993</c:v>
                </c:pt>
                <c:pt idx="316" formatCode="0.0">
                  <c:v>30830.00999999993</c:v>
                </c:pt>
                <c:pt idx="317" formatCode="0.0">
                  <c:v>31389.71999999993</c:v>
                </c:pt>
                <c:pt idx="336" formatCode="0.0">
                  <c:v>0.0</c:v>
                </c:pt>
                <c:pt idx="337" formatCode="0.0">
                  <c:v>0.0</c:v>
                </c:pt>
                <c:pt idx="338" formatCode="0.0">
                  <c:v>3630.0</c:v>
                </c:pt>
                <c:pt idx="339" formatCode="0.0">
                  <c:v>4404.87</c:v>
                </c:pt>
                <c:pt idx="340" formatCode="0.0">
                  <c:v>5109.38</c:v>
                </c:pt>
                <c:pt idx="341" formatCode="0.0">
                  <c:v>6234.93999999999</c:v>
                </c:pt>
                <c:pt idx="342" formatCode="0.0">
                  <c:v>7577.70999999999</c:v>
                </c:pt>
                <c:pt idx="343" formatCode="0.0">
                  <c:v>8242.68999999999</c:v>
                </c:pt>
                <c:pt idx="344" formatCode="0.0">
                  <c:v>9025.02999999999</c:v>
                </c:pt>
                <c:pt idx="345" formatCode="0.0">
                  <c:v>9828.339999999989</c:v>
                </c:pt>
                <c:pt idx="346" formatCode="0.0">
                  <c:v>10562.45999999999</c:v>
                </c:pt>
                <c:pt idx="347" formatCode="0.0">
                  <c:v>12603.32999999998</c:v>
                </c:pt>
                <c:pt idx="348" formatCode="0.0">
                  <c:v>14451.40999999997</c:v>
                </c:pt>
                <c:pt idx="349" formatCode="0.0">
                  <c:v>15278.79999999997</c:v>
                </c:pt>
                <c:pt idx="350" formatCode="0.0">
                  <c:v>16709.80999999997</c:v>
                </c:pt>
                <c:pt idx="351" formatCode="0.0">
                  <c:v>18002.63999999996</c:v>
                </c:pt>
                <c:pt idx="352" formatCode="0.0">
                  <c:v>18597.27999999996</c:v>
                </c:pt>
                <c:pt idx="353" formatCode="0.0">
                  <c:v>19184.84999999996</c:v>
                </c:pt>
                <c:pt idx="354" formatCode="0.0">
                  <c:v>19786.07999999996</c:v>
                </c:pt>
                <c:pt idx="355" formatCode="0.0">
                  <c:v>21101.50999999996</c:v>
                </c:pt>
                <c:pt idx="356" formatCode="0.0">
                  <c:v>22368.20999999996</c:v>
                </c:pt>
                <c:pt idx="357" formatCode="0.0">
                  <c:v>23570.26999999995</c:v>
                </c:pt>
                <c:pt idx="358" formatCode="0.0">
                  <c:v>24702.11999999994</c:v>
                </c:pt>
                <c:pt idx="359" formatCode="0.0">
                  <c:v>25933.51999999994</c:v>
                </c:pt>
                <c:pt idx="360" formatCode="0.0">
                  <c:v>27165.96999999994</c:v>
                </c:pt>
                <c:pt idx="361" formatCode="0.0">
                  <c:v>28230.13999999994</c:v>
                </c:pt>
                <c:pt idx="362" formatCode="0.0">
                  <c:v>28883.77999999994</c:v>
                </c:pt>
                <c:pt idx="363" formatCode="0.0">
                  <c:v>29541.06999999994</c:v>
                </c:pt>
                <c:pt idx="364" formatCode="0.0">
                  <c:v>30135.09999999994</c:v>
                </c:pt>
                <c:pt idx="365" formatCode="0.0">
                  <c:v>30869.36999999994</c:v>
                </c:pt>
                <c:pt idx="366" formatCode="0.0">
                  <c:v>31858.73999999994</c:v>
                </c:pt>
                <c:pt idx="367" formatCode="0.0">
                  <c:v>32750.03999999994</c:v>
                </c:pt>
                <c:pt idx="368" formatCode="0.0">
                  <c:v>33545.75999999993</c:v>
                </c:pt>
                <c:pt idx="369" formatCode="0.0">
                  <c:v>34291.27999999993</c:v>
                </c:pt>
                <c:pt idx="370" formatCode="0.0">
                  <c:v>34888.04999999993</c:v>
                </c:pt>
                <c:pt idx="389" formatCode="0.0">
                  <c:v>0.0</c:v>
                </c:pt>
                <c:pt idx="390" formatCode="0.0">
                  <c:v>0.0</c:v>
                </c:pt>
                <c:pt idx="391" formatCode="0.0">
                  <c:v>0.0</c:v>
                </c:pt>
                <c:pt idx="392" formatCode="0.0">
                  <c:v>0.0</c:v>
                </c:pt>
                <c:pt idx="393" formatCode="0.0">
                  <c:v>0.0</c:v>
                </c:pt>
                <c:pt idx="394" formatCode="0.0">
                  <c:v>0.0</c:v>
                </c:pt>
                <c:pt idx="395" formatCode="0.0">
                  <c:v>0.0</c:v>
                </c:pt>
                <c:pt idx="396" formatCode="0.0">
                  <c:v>720.0</c:v>
                </c:pt>
                <c:pt idx="397" formatCode="0.0">
                  <c:v>855.37</c:v>
                </c:pt>
                <c:pt idx="398" formatCode="0.0">
                  <c:v>1102.879999999999</c:v>
                </c:pt>
                <c:pt idx="399" formatCode="0.0">
                  <c:v>1381.05</c:v>
                </c:pt>
                <c:pt idx="400" formatCode="0.0">
                  <c:v>2242.159999999999</c:v>
                </c:pt>
                <c:pt idx="401" formatCode="0.0">
                  <c:v>3016.309999999998</c:v>
                </c:pt>
                <c:pt idx="402" formatCode="0.0">
                  <c:v>3933.819999999997</c:v>
                </c:pt>
                <c:pt idx="403" formatCode="0.0">
                  <c:v>4844.719999999996</c:v>
                </c:pt>
                <c:pt idx="404" formatCode="0.0">
                  <c:v>5706.379999999995</c:v>
                </c:pt>
                <c:pt idx="405" formatCode="0.0">
                  <c:v>6903.569999999994</c:v>
                </c:pt>
                <c:pt idx="406" formatCode="0.0">
                  <c:v>8565.279999999995</c:v>
                </c:pt>
                <c:pt idx="407" formatCode="0.0">
                  <c:v>10257.64999999999</c:v>
                </c:pt>
                <c:pt idx="408" formatCode="0.0">
                  <c:v>11552.62999999998</c:v>
                </c:pt>
                <c:pt idx="409" formatCode="0.0">
                  <c:v>12748.63999999998</c:v>
                </c:pt>
                <c:pt idx="410" formatCode="0.0">
                  <c:v>13941.95999999998</c:v>
                </c:pt>
                <c:pt idx="411" formatCode="0.0">
                  <c:v>15016.00999999997</c:v>
                </c:pt>
                <c:pt idx="412" formatCode="0.0">
                  <c:v>16195.88999999997</c:v>
                </c:pt>
                <c:pt idx="413" formatCode="0.0">
                  <c:v>17436.32999999997</c:v>
                </c:pt>
                <c:pt idx="414" formatCode="0.0">
                  <c:v>18172.87999999997</c:v>
                </c:pt>
                <c:pt idx="415" formatCode="0.0">
                  <c:v>18598.90999999997</c:v>
                </c:pt>
                <c:pt idx="416" formatCode="0.0">
                  <c:v>18654.80999999997</c:v>
                </c:pt>
                <c:pt idx="417" formatCode="0.0">
                  <c:v>18707.93999999997</c:v>
                </c:pt>
                <c:pt idx="418" formatCode="0.0">
                  <c:v>18794.90999999997</c:v>
                </c:pt>
                <c:pt idx="419" formatCode="0.0">
                  <c:v>18858.03999999998</c:v>
                </c:pt>
                <c:pt idx="420" formatCode="0.0">
                  <c:v>18986.90999999997</c:v>
                </c:pt>
                <c:pt idx="421" formatCode="0.0">
                  <c:v>19042.81999999997</c:v>
                </c:pt>
                <c:pt idx="422" formatCode="0.0">
                  <c:v>19115.78999999998</c:v>
                </c:pt>
                <c:pt idx="423" formatCode="0.0">
                  <c:v>19185.90999999997</c:v>
                </c:pt>
                <c:pt idx="442" formatCode="0.0">
                  <c:v>0.0</c:v>
                </c:pt>
                <c:pt idx="443" formatCode="0.0">
                  <c:v>0.0</c:v>
                </c:pt>
                <c:pt idx="444" formatCode="0.0">
                  <c:v>0.0</c:v>
                </c:pt>
                <c:pt idx="445" formatCode="0.0">
                  <c:v>0.0</c:v>
                </c:pt>
                <c:pt idx="446" formatCode="0.0">
                  <c:v>0.0</c:v>
                </c:pt>
                <c:pt idx="447" formatCode="0.0">
                  <c:v>0.0</c:v>
                </c:pt>
                <c:pt idx="448" formatCode="0.0">
                  <c:v>0.0</c:v>
                </c:pt>
                <c:pt idx="449" formatCode="0.0">
                  <c:v>0.0</c:v>
                </c:pt>
                <c:pt idx="450" formatCode="0.0">
                  <c:v>0.0</c:v>
                </c:pt>
                <c:pt idx="451" formatCode="0.0">
                  <c:v>0.0</c:v>
                </c:pt>
                <c:pt idx="452" formatCode="0.0">
                  <c:v>0.0</c:v>
                </c:pt>
                <c:pt idx="453" formatCode="0.0">
                  <c:v>0.0</c:v>
                </c:pt>
                <c:pt idx="454" formatCode="0.0">
                  <c:v>0.0</c:v>
                </c:pt>
                <c:pt idx="455" formatCode="0.0">
                  <c:v>0.0</c:v>
                </c:pt>
                <c:pt idx="456" formatCode="0.0">
                  <c:v>3010.0</c:v>
                </c:pt>
                <c:pt idx="457" formatCode="0.0">
                  <c:v>4365.35999999999</c:v>
                </c:pt>
                <c:pt idx="458" formatCode="0.0">
                  <c:v>5917.16999999998</c:v>
                </c:pt>
                <c:pt idx="459" formatCode="0.0">
                  <c:v>8024.59999999997</c:v>
                </c:pt>
                <c:pt idx="460" formatCode="0.0">
                  <c:v>10176.94999999996</c:v>
                </c:pt>
                <c:pt idx="461" formatCode="0.0">
                  <c:v>11750.27999999995</c:v>
                </c:pt>
                <c:pt idx="462" formatCode="0.0">
                  <c:v>13306.41999999995</c:v>
                </c:pt>
                <c:pt idx="463" formatCode="0.0">
                  <c:v>14757.56999999995</c:v>
                </c:pt>
                <c:pt idx="464" formatCode="0.0">
                  <c:v>16221.04999999995</c:v>
                </c:pt>
                <c:pt idx="465" formatCode="0.0">
                  <c:v>17732.01999999995</c:v>
                </c:pt>
                <c:pt idx="466" formatCode="0.0">
                  <c:v>19279.74999999995</c:v>
                </c:pt>
                <c:pt idx="467" formatCode="0.0">
                  <c:v>20251.16999999994</c:v>
                </c:pt>
                <c:pt idx="468" formatCode="0.0">
                  <c:v>20820.63999999994</c:v>
                </c:pt>
                <c:pt idx="469" formatCode="0.0">
                  <c:v>21654.47999999994</c:v>
                </c:pt>
                <c:pt idx="470" formatCode="0.0">
                  <c:v>22577.68999999994</c:v>
                </c:pt>
                <c:pt idx="471" formatCode="0.0">
                  <c:v>22966.58999999994</c:v>
                </c:pt>
                <c:pt idx="472" formatCode="0.0">
                  <c:v>23197.06999999994</c:v>
                </c:pt>
                <c:pt idx="473" formatCode="0.0">
                  <c:v>23484.40999999994</c:v>
                </c:pt>
                <c:pt idx="474" formatCode="0.0">
                  <c:v>23674.76999999994</c:v>
                </c:pt>
                <c:pt idx="475" formatCode="0.0">
                  <c:v>23802.56999999994</c:v>
                </c:pt>
                <c:pt idx="476" formatCode="0.0">
                  <c:v>23925.03999999994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'--Data--'!$BE$4:$BE$493</c:f>
              <c:numCache>
                <c:formatCode>General</c:formatCode>
                <c:ptCount val="490"/>
                <c:pt idx="20">
                  <c:v>8560.0</c:v>
                </c:pt>
                <c:pt idx="22">
                  <c:v>11050.0</c:v>
                </c:pt>
                <c:pt idx="25">
                  <c:v>17170.0</c:v>
                </c:pt>
                <c:pt idx="28">
                  <c:v>16690.0</c:v>
                </c:pt>
                <c:pt idx="32">
                  <c:v>560.0</c:v>
                </c:pt>
                <c:pt idx="37">
                  <c:v>8090.0</c:v>
                </c:pt>
                <c:pt idx="39">
                  <c:v>7930.0</c:v>
                </c:pt>
                <c:pt idx="41">
                  <c:v>13380.0</c:v>
                </c:pt>
                <c:pt idx="42">
                  <c:v>14430.0</c:v>
                </c:pt>
                <c:pt idx="48">
                  <c:v>18370.0</c:v>
                </c:pt>
                <c:pt idx="73">
                  <c:v>8160.0</c:v>
                </c:pt>
                <c:pt idx="75">
                  <c:v>11510.0</c:v>
                </c:pt>
                <c:pt idx="78">
                  <c:v>11900.0</c:v>
                </c:pt>
                <c:pt idx="81">
                  <c:v>550.0</c:v>
                </c:pt>
                <c:pt idx="85">
                  <c:v>4790.0</c:v>
                </c:pt>
                <c:pt idx="89">
                  <c:v>15570.0</c:v>
                </c:pt>
                <c:pt idx="91">
                  <c:v>15090.0</c:v>
                </c:pt>
                <c:pt idx="93">
                  <c:v>15490.0</c:v>
                </c:pt>
                <c:pt idx="101">
                  <c:v>24290.0</c:v>
                </c:pt>
                <c:pt idx="126">
                  <c:v>6150.0</c:v>
                </c:pt>
                <c:pt idx="128">
                  <c:v>9260.0</c:v>
                </c:pt>
                <c:pt idx="131">
                  <c:v>16040.0</c:v>
                </c:pt>
                <c:pt idx="134">
                  <c:v>17330.0</c:v>
                </c:pt>
                <c:pt idx="138">
                  <c:v>1280.0</c:v>
                </c:pt>
                <c:pt idx="142">
                  <c:v>8250.0</c:v>
                </c:pt>
                <c:pt idx="145">
                  <c:v>11440.0</c:v>
                </c:pt>
                <c:pt idx="146">
                  <c:v>11730.0</c:v>
                </c:pt>
                <c:pt idx="148">
                  <c:v>18220.0</c:v>
                </c:pt>
                <c:pt idx="154">
                  <c:v>22190.0</c:v>
                </c:pt>
                <c:pt idx="179">
                  <c:v>8530.0</c:v>
                </c:pt>
                <c:pt idx="181">
                  <c:v>9510.0</c:v>
                </c:pt>
                <c:pt idx="184">
                  <c:v>15160.0</c:v>
                </c:pt>
                <c:pt idx="187">
                  <c:v>15570.0</c:v>
                </c:pt>
                <c:pt idx="191">
                  <c:v>2080.0</c:v>
                </c:pt>
                <c:pt idx="195">
                  <c:v>8810.0</c:v>
                </c:pt>
                <c:pt idx="197">
                  <c:v>11400.0</c:v>
                </c:pt>
                <c:pt idx="200">
                  <c:v>17200.0</c:v>
                </c:pt>
                <c:pt idx="202">
                  <c:v>20500.0</c:v>
                </c:pt>
                <c:pt idx="207">
                  <c:v>26480.0</c:v>
                </c:pt>
                <c:pt idx="232">
                  <c:v>3470.0</c:v>
                </c:pt>
                <c:pt idx="237">
                  <c:v>4680.0</c:v>
                </c:pt>
                <c:pt idx="240">
                  <c:v>4360.0</c:v>
                </c:pt>
                <c:pt idx="244">
                  <c:v>920.0</c:v>
                </c:pt>
                <c:pt idx="285">
                  <c:v>1840.0</c:v>
                </c:pt>
                <c:pt idx="287">
                  <c:v>560.0</c:v>
                </c:pt>
                <c:pt idx="290">
                  <c:v>5250.0</c:v>
                </c:pt>
                <c:pt idx="293">
                  <c:v>2420.0</c:v>
                </c:pt>
                <c:pt idx="297">
                  <c:v>1040.0</c:v>
                </c:pt>
                <c:pt idx="302">
                  <c:v>1400.0</c:v>
                </c:pt>
                <c:pt idx="303">
                  <c:v>201</c:v>
                </c:pt>
                <c:pt idx="306">
                  <c:v>1230.0</c:v>
                </c:pt>
                <c:pt idx="308">
                  <c:v>1390.0</c:v>
                </c:pt>
                <c:pt idx="338">
                  <c:v>3630.0</c:v>
                </c:pt>
                <c:pt idx="340">
                  <c:v>610.0</c:v>
                </c:pt>
                <c:pt idx="343">
                  <c:v>4160.0</c:v>
                </c:pt>
                <c:pt idx="346">
                  <c:v>2960.0</c:v>
                </c:pt>
                <c:pt idx="350">
                  <c:v>1650.0</c:v>
                </c:pt>
                <c:pt idx="354">
                  <c:v>1080.0</c:v>
                </c:pt>
                <c:pt idx="358">
                  <c:v>400.0</c:v>
                </c:pt>
                <c:pt idx="359">
                  <c:v>1440.0</c:v>
                </c:pt>
                <c:pt idx="360">
                  <c:v>2000.0</c:v>
                </c:pt>
                <c:pt idx="396">
                  <c:v>720.0</c:v>
                </c:pt>
                <c:pt idx="399">
                  <c:v>1520.0</c:v>
                </c:pt>
                <c:pt idx="403">
                  <c:v>2340.0</c:v>
                </c:pt>
                <c:pt idx="407">
                  <c:v>3360.0</c:v>
                </c:pt>
                <c:pt idx="409">
                  <c:v>3540.0</c:v>
                </c:pt>
                <c:pt idx="412">
                  <c:v>3530.0</c:v>
                </c:pt>
                <c:pt idx="413">
                  <c:v>3970.0</c:v>
                </c:pt>
                <c:pt idx="456">
                  <c:v>3010.0</c:v>
                </c:pt>
                <c:pt idx="460">
                  <c:v>9620.0</c:v>
                </c:pt>
                <c:pt idx="462">
                  <c:v>11570.0</c:v>
                </c:pt>
                <c:pt idx="464">
                  <c:v>16040.0</c:v>
                </c:pt>
                <c:pt idx="466">
                  <c:v>22470.0</c:v>
                </c:pt>
                <c:pt idx="472">
                  <c:v>25060.0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'--Data--'!$AD$4:$AD$493</c:f>
              <c:numCache>
                <c:formatCode>General</c:formatCode>
                <c:ptCount val="490"/>
                <c:pt idx="18">
                  <c:v>7000.0</c:v>
                </c:pt>
                <c:pt idx="19">
                  <c:v>15180.0</c:v>
                </c:pt>
                <c:pt idx="20">
                  <c:v>24490.0</c:v>
                </c:pt>
                <c:pt idx="21">
                  <c:v>34970.0</c:v>
                </c:pt>
                <c:pt idx="22">
                  <c:v>46960.0</c:v>
                </c:pt>
                <c:pt idx="23">
                  <c:v>60230.0</c:v>
                </c:pt>
                <c:pt idx="24">
                  <c:v>74530.0</c:v>
                </c:pt>
                <c:pt idx="30">
                  <c:v>0.0</c:v>
                </c:pt>
                <c:pt idx="31">
                  <c:v>100.0</c:v>
                </c:pt>
                <c:pt idx="32">
                  <c:v>300.0</c:v>
                </c:pt>
                <c:pt idx="33">
                  <c:v>700.0000000000001</c:v>
                </c:pt>
                <c:pt idx="34">
                  <c:v>1600.0</c:v>
                </c:pt>
                <c:pt idx="35">
                  <c:v>2800.0</c:v>
                </c:pt>
                <c:pt idx="36">
                  <c:v>4300.0</c:v>
                </c:pt>
                <c:pt idx="37">
                  <c:v>59</c:v>
                </c:pt>
                <c:pt idx="38">
                  <c:v>7800.000000000001</c:v>
                </c:pt>
                <c:pt idx="39">
                  <c:v>9500.0</c:v>
                </c:pt>
                <c:pt idx="40">
                  <c:v>11100.0</c:v>
                </c:pt>
                <c:pt idx="41">
                  <c:v>12800.0</c:v>
                </c:pt>
                <c:pt idx="42">
                  <c:v>144</c:v>
                </c:pt>
                <c:pt idx="43">
                  <c:v>15900.0</c:v>
                </c:pt>
                <c:pt idx="44">
                  <c:v>16800.0</c:v>
                </c:pt>
                <c:pt idx="45">
                  <c:v>17600.0</c:v>
                </c:pt>
                <c:pt idx="46">
                  <c:v>18600.0</c:v>
                </c:pt>
                <c:pt idx="47">
                  <c:v>19000.0</c:v>
                </c:pt>
                <c:pt idx="48">
                  <c:v>19600.0</c:v>
                </c:pt>
                <c:pt idx="49">
                  <c:v>19800.0</c:v>
                </c:pt>
                <c:pt idx="50">
                  <c:v>20000.0</c:v>
                </c:pt>
                <c:pt idx="51">
                  <c:v>20400.0</c:v>
                </c:pt>
                <c:pt idx="52">
                  <c:v>20500.0</c:v>
                </c:pt>
                <c:pt idx="71">
                  <c:v>4020.0</c:v>
                </c:pt>
                <c:pt idx="72">
                  <c:v>9060.0</c:v>
                </c:pt>
                <c:pt idx="73">
                  <c:v>15050.0</c:v>
                </c:pt>
                <c:pt idx="74">
                  <c:v>22140.0</c:v>
                </c:pt>
                <c:pt idx="75">
                  <c:v>30580.0</c:v>
                </c:pt>
                <c:pt idx="76">
                  <c:v>40260.0</c:v>
                </c:pt>
                <c:pt idx="77">
                  <c:v>50910.0</c:v>
                </c:pt>
                <c:pt idx="78">
                  <c:v>62140.0</c:v>
                </c:pt>
                <c:pt idx="79">
                  <c:v>0.0</c:v>
                </c:pt>
                <c:pt idx="80">
                  <c:v>100.0</c:v>
                </c:pt>
                <c:pt idx="81">
                  <c:v>200.0</c:v>
                </c:pt>
                <c:pt idx="82">
                  <c:v>500.0</c:v>
                </c:pt>
                <c:pt idx="83">
                  <c:v>1200.0</c:v>
                </c:pt>
                <c:pt idx="84">
                  <c:v>2500.0</c:v>
                </c:pt>
                <c:pt idx="85">
                  <c:v>4200.0</c:v>
                </c:pt>
                <c:pt idx="86">
                  <c:v>6000.0</c:v>
                </c:pt>
                <c:pt idx="87">
                  <c:v>8200.0</c:v>
                </c:pt>
                <c:pt idx="88">
                  <c:v>10400.0</c:v>
                </c:pt>
                <c:pt idx="89">
                  <c:v>12300.0</c:v>
                </c:pt>
                <c:pt idx="90">
                  <c:v>14100.0</c:v>
                </c:pt>
                <c:pt idx="91">
                  <c:v>16200.0</c:v>
                </c:pt>
                <c:pt idx="92">
                  <c:v>17900.0</c:v>
                </c:pt>
                <c:pt idx="93">
                  <c:v>19500.0</c:v>
                </c:pt>
                <c:pt idx="94">
                  <c:v>211</c:v>
                </c:pt>
                <c:pt idx="95">
                  <c:v>22700.0</c:v>
                </c:pt>
                <c:pt idx="96">
                  <c:v>236</c:v>
                </c:pt>
                <c:pt idx="97">
                  <c:v>24300.0</c:v>
                </c:pt>
                <c:pt idx="98">
                  <c:v>24700.0</c:v>
                </c:pt>
                <c:pt idx="99">
                  <c:v>24800.0</c:v>
                </c:pt>
                <c:pt idx="100">
                  <c:v>24800.0</c:v>
                </c:pt>
                <c:pt idx="101">
                  <c:v>24800.0</c:v>
                </c:pt>
                <c:pt idx="102">
                  <c:v>24800.0</c:v>
                </c:pt>
                <c:pt idx="103">
                  <c:v>24800.0</c:v>
                </c:pt>
                <c:pt idx="104">
                  <c:v>24800.0</c:v>
                </c:pt>
                <c:pt idx="105">
                  <c:v>24800.0</c:v>
                </c:pt>
                <c:pt idx="124">
                  <c:v>2190.0</c:v>
                </c:pt>
                <c:pt idx="125">
                  <c:v>4930.0</c:v>
                </c:pt>
                <c:pt idx="126">
                  <c:v>8310.0</c:v>
                </c:pt>
                <c:pt idx="127">
                  <c:v>12360.0</c:v>
                </c:pt>
                <c:pt idx="128">
                  <c:v>16800.0</c:v>
                </c:pt>
                <c:pt idx="129">
                  <c:v>21760.0</c:v>
                </c:pt>
                <c:pt idx="134">
                  <c:v>0.0</c:v>
                </c:pt>
                <c:pt idx="135">
                  <c:v>0.0</c:v>
                </c:pt>
                <c:pt idx="136">
                  <c:v>100.0</c:v>
                </c:pt>
                <c:pt idx="137">
                  <c:v>400.0</c:v>
                </c:pt>
                <c:pt idx="138">
                  <c:v>1000.0</c:v>
                </c:pt>
                <c:pt idx="139">
                  <c:v>2000.0</c:v>
                </c:pt>
                <c:pt idx="140">
                  <c:v>3500.0</c:v>
                </c:pt>
                <c:pt idx="141">
                  <c:v>5400.0</c:v>
                </c:pt>
                <c:pt idx="142">
                  <c:v>7100.0</c:v>
                </c:pt>
                <c:pt idx="143">
                  <c:v>8900.0</c:v>
                </c:pt>
                <c:pt idx="144">
                  <c:v>10900.0</c:v>
                </c:pt>
                <c:pt idx="145">
                  <c:v>12600.0</c:v>
                </c:pt>
                <c:pt idx="146">
                  <c:v>14200.0</c:v>
                </c:pt>
                <c:pt idx="147">
                  <c:v>15900.0</c:v>
                </c:pt>
                <c:pt idx="148">
                  <c:v>17600.0</c:v>
                </c:pt>
                <c:pt idx="149">
                  <c:v>19000.0</c:v>
                </c:pt>
                <c:pt idx="150">
                  <c:v>19800.0</c:v>
                </c:pt>
                <c:pt idx="151">
                  <c:v>20500.0</c:v>
                </c:pt>
                <c:pt idx="152">
                  <c:v>21400.0</c:v>
                </c:pt>
                <c:pt idx="153">
                  <c:v>21700.0</c:v>
                </c:pt>
                <c:pt idx="154">
                  <c:v>22200.0</c:v>
                </c:pt>
                <c:pt idx="155">
                  <c:v>22400.0</c:v>
                </c:pt>
                <c:pt idx="156">
                  <c:v>22500.0</c:v>
                </c:pt>
                <c:pt idx="157">
                  <c:v>226</c:v>
                </c:pt>
                <c:pt idx="158">
                  <c:v>226</c:v>
                </c:pt>
                <c:pt idx="177">
                  <c:v>3950.0</c:v>
                </c:pt>
                <c:pt idx="178">
                  <c:v>8410.0</c:v>
                </c:pt>
                <c:pt idx="179">
                  <c:v>13850.0</c:v>
                </c:pt>
                <c:pt idx="180">
                  <c:v>20520.0</c:v>
                </c:pt>
                <c:pt idx="181">
                  <c:v>28280.0</c:v>
                </c:pt>
                <c:pt idx="182">
                  <c:v>36980.0</c:v>
                </c:pt>
                <c:pt idx="183">
                  <c:v>46540.0</c:v>
                </c:pt>
                <c:pt idx="184">
                  <c:v>56780.0</c:v>
                </c:pt>
                <c:pt idx="185">
                  <c:v>67550.0</c:v>
                </c:pt>
                <c:pt idx="187">
                  <c:v>0.0</c:v>
                </c:pt>
                <c:pt idx="188">
                  <c:v>100.0</c:v>
                </c:pt>
                <c:pt idx="189">
                  <c:v>200.0</c:v>
                </c:pt>
                <c:pt idx="190">
                  <c:v>500.0</c:v>
                </c:pt>
                <c:pt idx="191">
                  <c:v>1200.0</c:v>
                </c:pt>
                <c:pt idx="192">
                  <c:v>2200.0</c:v>
                </c:pt>
                <c:pt idx="193">
                  <c:v>3900.0</c:v>
                </c:pt>
                <c:pt idx="194">
                  <c:v>57</c:v>
                </c:pt>
                <c:pt idx="195">
                  <c:v>7500.0</c:v>
                </c:pt>
                <c:pt idx="196">
                  <c:v>9300.0</c:v>
                </c:pt>
                <c:pt idx="197">
                  <c:v>113</c:v>
                </c:pt>
                <c:pt idx="198">
                  <c:v>13000.0</c:v>
                </c:pt>
                <c:pt idx="199">
                  <c:v>14700.0</c:v>
                </c:pt>
                <c:pt idx="200">
                  <c:v>163</c:v>
                </c:pt>
                <c:pt idx="201">
                  <c:v>18000.0</c:v>
                </c:pt>
                <c:pt idx="202">
                  <c:v>19400.0</c:v>
                </c:pt>
                <c:pt idx="203">
                  <c:v>20200.0</c:v>
                </c:pt>
                <c:pt idx="204">
                  <c:v>20900.0</c:v>
                </c:pt>
                <c:pt idx="205">
                  <c:v>21800.0</c:v>
                </c:pt>
                <c:pt idx="206">
                  <c:v>22100.0</c:v>
                </c:pt>
                <c:pt idx="207">
                  <c:v>226</c:v>
                </c:pt>
                <c:pt idx="208">
                  <c:v>22700.0</c:v>
                </c:pt>
                <c:pt idx="209">
                  <c:v>228</c:v>
                </c:pt>
                <c:pt idx="210">
                  <c:v>23000.0</c:v>
                </c:pt>
                <c:pt idx="211">
                  <c:v>23000.0</c:v>
                </c:pt>
                <c:pt idx="451">
                  <c:v>0.0</c:v>
                </c:pt>
                <c:pt idx="452">
                  <c:v>0.0</c:v>
                </c:pt>
                <c:pt idx="453">
                  <c:v>200.0</c:v>
                </c:pt>
                <c:pt idx="454">
                  <c:v>400.0</c:v>
                </c:pt>
                <c:pt idx="455">
                  <c:v>1100.0</c:v>
                </c:pt>
                <c:pt idx="456">
                  <c:v>2200.0</c:v>
                </c:pt>
                <c:pt idx="457">
                  <c:v>3700.0</c:v>
                </c:pt>
                <c:pt idx="458">
                  <c:v>57</c:v>
                </c:pt>
                <c:pt idx="459">
                  <c:v>7700.0</c:v>
                </c:pt>
                <c:pt idx="460">
                  <c:v>9600.0</c:v>
                </c:pt>
                <c:pt idx="461">
                  <c:v>114</c:v>
                </c:pt>
                <c:pt idx="462">
                  <c:v>13500.0</c:v>
                </c:pt>
                <c:pt idx="463">
                  <c:v>15200.0</c:v>
                </c:pt>
                <c:pt idx="464">
                  <c:v>16800.0</c:v>
                </c:pt>
                <c:pt idx="465">
                  <c:v>18500.0</c:v>
                </c:pt>
                <c:pt idx="466">
                  <c:v>201</c:v>
                </c:pt>
                <c:pt idx="467">
                  <c:v>21400.0</c:v>
                </c:pt>
                <c:pt idx="468">
                  <c:v>22200.0</c:v>
                </c:pt>
                <c:pt idx="469">
                  <c:v>228</c:v>
                </c:pt>
                <c:pt idx="470">
                  <c:v>23500.0</c:v>
                </c:pt>
                <c:pt idx="471">
                  <c:v>23700.0</c:v>
                </c:pt>
                <c:pt idx="472">
                  <c:v>23900.0</c:v>
                </c:pt>
              </c:numCache>
            </c:numRef>
          </c:yVal>
          <c:smooth val="0"/>
        </c:ser>
        <c:ser>
          <c:idx val="3"/>
          <c:order val="3"/>
          <c:tx>
            <c:v>SEBAL C4</c:v>
          </c:tx>
          <c:spPr>
            <a:ln w="28575">
              <a:noFill/>
            </a:ln>
          </c:spPr>
          <c:xVal>
            <c:numRef>
              <c:f>'--Data--'!$C$191:$C$215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'--Data--'!$DT$191:$DT$215</c:f>
              <c:numCache>
                <c:formatCode>General</c:formatCode>
                <c:ptCount val="25"/>
                <c:pt idx="0">
                  <c:v>182.5900799999993</c:v>
                </c:pt>
                <c:pt idx="1">
                  <c:v>194.3614079999993</c:v>
                </c:pt>
                <c:pt idx="2">
                  <c:v>204.9108479999993</c:v>
                </c:pt>
                <c:pt idx="3">
                  <c:v>309.7006079999992</c:v>
                </c:pt>
                <c:pt idx="4">
                  <c:v>999.078335999998</c:v>
                </c:pt>
                <c:pt idx="5">
                  <c:v>1585.075647999998</c:v>
                </c:pt>
                <c:pt idx="6">
                  <c:v>3329.767167999997</c:v>
                </c:pt>
                <c:pt idx="7">
                  <c:v>5549.636607999997</c:v>
                </c:pt>
                <c:pt idx="8">
                  <c:v>7835.561727999986</c:v>
                </c:pt>
                <c:pt idx="9">
                  <c:v>9637.543167999985</c:v>
                </c:pt>
                <c:pt idx="10">
                  <c:v>11407.16492799999</c:v>
                </c:pt>
                <c:pt idx="11">
                  <c:v>13251.65516799997</c:v>
                </c:pt>
                <c:pt idx="12">
                  <c:v>15028.29260799997</c:v>
                </c:pt>
                <c:pt idx="13">
                  <c:v>16691.30828799996</c:v>
                </c:pt>
                <c:pt idx="14">
                  <c:v>18445.73516799996</c:v>
                </c:pt>
                <c:pt idx="15">
                  <c:v>19589.12972799996</c:v>
                </c:pt>
                <c:pt idx="16">
                  <c:v>20363.38892799996</c:v>
                </c:pt>
                <c:pt idx="17">
                  <c:v>21530.19212799996</c:v>
                </c:pt>
                <c:pt idx="18">
                  <c:v>22729.94252799996</c:v>
                </c:pt>
                <c:pt idx="19">
                  <c:v>23253.07724799997</c:v>
                </c:pt>
                <c:pt idx="20">
                  <c:v>23715.01772799997</c:v>
                </c:pt>
                <c:pt idx="21">
                  <c:v>24113.67884799997</c:v>
                </c:pt>
                <c:pt idx="22">
                  <c:v>24413.25644799997</c:v>
                </c:pt>
                <c:pt idx="23">
                  <c:v>24711.49772799997</c:v>
                </c:pt>
                <c:pt idx="24">
                  <c:v>25006.78988799996</c:v>
                </c:pt>
              </c:numCache>
            </c:numRef>
          </c:yVal>
          <c:smooth val="0"/>
        </c:ser>
        <c:ser>
          <c:idx val="4"/>
          <c:order val="4"/>
          <c:tx>
            <c:v>SEBAL C4</c:v>
          </c:tx>
          <c:spPr>
            <a:ln w="28575">
              <a:noFill/>
            </a:ln>
          </c:spPr>
          <c:xVal>
            <c:numRef>
              <c:f>'--Data--'!$C$455:$C$480</c:f>
              <c:numCache>
                <c:formatCode>d\-mmm\-yy</c:formatCode>
                <c:ptCount val="26"/>
                <c:pt idx="0">
                  <c:v>41249.0</c:v>
                </c:pt>
                <c:pt idx="1">
                  <c:v>41256.0</c:v>
                </c:pt>
                <c:pt idx="2">
                  <c:v>41263.0</c:v>
                </c:pt>
                <c:pt idx="3">
                  <c:v>41270.0</c:v>
                </c:pt>
                <c:pt idx="4">
                  <c:v>41277.0</c:v>
                </c:pt>
                <c:pt idx="5">
                  <c:v>41284.0</c:v>
                </c:pt>
                <c:pt idx="6">
                  <c:v>41291.0</c:v>
                </c:pt>
                <c:pt idx="7">
                  <c:v>41298.0</c:v>
                </c:pt>
                <c:pt idx="8">
                  <c:v>41305.0</c:v>
                </c:pt>
                <c:pt idx="9">
                  <c:v>41312.0</c:v>
                </c:pt>
                <c:pt idx="10">
                  <c:v>41319.0</c:v>
                </c:pt>
                <c:pt idx="11">
                  <c:v>41326.0</c:v>
                </c:pt>
                <c:pt idx="12">
                  <c:v>41333.0</c:v>
                </c:pt>
                <c:pt idx="13">
                  <c:v>41340.0</c:v>
                </c:pt>
                <c:pt idx="14">
                  <c:v>41347.0</c:v>
                </c:pt>
                <c:pt idx="15">
                  <c:v>41354.0</c:v>
                </c:pt>
                <c:pt idx="16">
                  <c:v>41361.0</c:v>
                </c:pt>
                <c:pt idx="17">
                  <c:v>41368.0</c:v>
                </c:pt>
                <c:pt idx="18">
                  <c:v>41375.0</c:v>
                </c:pt>
                <c:pt idx="19">
                  <c:v>41382.0</c:v>
                </c:pt>
                <c:pt idx="20">
                  <c:v>41389.0</c:v>
                </c:pt>
                <c:pt idx="21">
                  <c:v>41396.0</c:v>
                </c:pt>
                <c:pt idx="22">
                  <c:v>41403.0</c:v>
                </c:pt>
                <c:pt idx="23">
                  <c:v>41410.0</c:v>
                </c:pt>
                <c:pt idx="24">
                  <c:v>41417.0</c:v>
                </c:pt>
                <c:pt idx="25">
                  <c:v>41424.0</c:v>
                </c:pt>
              </c:numCache>
            </c:numRef>
          </c:xVal>
          <c:yVal>
            <c:numRef>
              <c:f>'--Data--'!$DT$455:$DT$480</c:f>
              <c:numCache>
                <c:formatCode>General</c:formatCode>
                <c:ptCount val="26"/>
                <c:pt idx="0">
                  <c:v>0.3872</c:v>
                </c:pt>
                <c:pt idx="1">
                  <c:v>0.78144</c:v>
                </c:pt>
                <c:pt idx="2">
                  <c:v>293.1740159999992</c:v>
                </c:pt>
                <c:pt idx="3">
                  <c:v>559.3182719999993</c:v>
                </c:pt>
                <c:pt idx="4">
                  <c:v>1795.027583999999</c:v>
                </c:pt>
                <c:pt idx="5">
                  <c:v>3471.302783999988</c:v>
                </c:pt>
                <c:pt idx="6">
                  <c:v>5032.677503999976</c:v>
                </c:pt>
                <c:pt idx="7">
                  <c:v>6820.362623999963</c:v>
                </c:pt>
                <c:pt idx="8">
                  <c:v>9248.121983999952</c:v>
                </c:pt>
                <c:pt idx="9">
                  <c:v>11727.62918399994</c:v>
                </c:pt>
                <c:pt idx="10">
                  <c:v>13540.10534399993</c:v>
                </c:pt>
                <c:pt idx="11">
                  <c:v>15332.77862399993</c:v>
                </c:pt>
                <c:pt idx="12">
                  <c:v>17004.50342399993</c:v>
                </c:pt>
                <c:pt idx="13">
                  <c:v>18690.43238399993</c:v>
                </c:pt>
                <c:pt idx="14">
                  <c:v>20431.06982399993</c:v>
                </c:pt>
                <c:pt idx="15">
                  <c:v>22214.05478399993</c:v>
                </c:pt>
                <c:pt idx="16">
                  <c:v>23333.13062399993</c:v>
                </c:pt>
                <c:pt idx="17">
                  <c:v>23989.16006399993</c:v>
                </c:pt>
                <c:pt idx="18">
                  <c:v>24949.74374399993</c:v>
                </c:pt>
                <c:pt idx="19">
                  <c:v>26013.28166399993</c:v>
                </c:pt>
                <c:pt idx="20">
                  <c:v>26461.29446399993</c:v>
                </c:pt>
                <c:pt idx="21">
                  <c:v>26726.80742399993</c:v>
                </c:pt>
                <c:pt idx="22">
                  <c:v>27057.82310399993</c:v>
                </c:pt>
                <c:pt idx="23">
                  <c:v>27277.11782399993</c:v>
                </c:pt>
                <c:pt idx="24">
                  <c:v>27424.34342399993</c:v>
                </c:pt>
                <c:pt idx="25">
                  <c:v>27565.42886399993</c:v>
                </c:pt>
              </c:numCache>
            </c:numRef>
          </c:yVal>
          <c:smooth val="0"/>
        </c:ser>
        <c:ser>
          <c:idx val="5"/>
          <c:order val="5"/>
          <c:tx>
            <c:v>SEBAL C4</c:v>
          </c:tx>
          <c:spPr>
            <a:ln w="28575">
              <a:noFill/>
            </a:ln>
          </c:spPr>
          <c:xVal>
            <c:numRef>
              <c:f>'--Data--'!$C$138:$C$162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'--Data--'!$DT$138:$DT$162</c:f>
              <c:numCache>
                <c:formatCode>General</c:formatCode>
                <c:ptCount val="25"/>
                <c:pt idx="0">
                  <c:v>272.4149759999992</c:v>
                </c:pt>
                <c:pt idx="1">
                  <c:v>300.5708799999992</c:v>
                </c:pt>
                <c:pt idx="2">
                  <c:v>326.2036479999991</c:v>
                </c:pt>
                <c:pt idx="3">
                  <c:v>533.6700159999984</c:v>
                </c:pt>
                <c:pt idx="4">
                  <c:v>1322.780159999997</c:v>
                </c:pt>
                <c:pt idx="5">
                  <c:v>2085.820543999997</c:v>
                </c:pt>
                <c:pt idx="6">
                  <c:v>3870.233983999997</c:v>
                </c:pt>
                <c:pt idx="7">
                  <c:v>6188.495743999997</c:v>
                </c:pt>
                <c:pt idx="8">
                  <c:v>8569.357183999986</c:v>
                </c:pt>
                <c:pt idx="9">
                  <c:v>10487.55238399998</c:v>
                </c:pt>
                <c:pt idx="10">
                  <c:v>12341.01670399998</c:v>
                </c:pt>
                <c:pt idx="11">
                  <c:v>14203.13254399998</c:v>
                </c:pt>
                <c:pt idx="12">
                  <c:v>15987.38470399997</c:v>
                </c:pt>
                <c:pt idx="13">
                  <c:v>17827.31302399997</c:v>
                </c:pt>
                <c:pt idx="14">
                  <c:v>19704.94630399997</c:v>
                </c:pt>
                <c:pt idx="15">
                  <c:v>20924.41894399996</c:v>
                </c:pt>
                <c:pt idx="16">
                  <c:v>21669.86662399996</c:v>
                </c:pt>
                <c:pt idx="17">
                  <c:v>22867.46278399995</c:v>
                </c:pt>
                <c:pt idx="18">
                  <c:v>24041.32774399995</c:v>
                </c:pt>
                <c:pt idx="19">
                  <c:v>24654.32998399995</c:v>
                </c:pt>
                <c:pt idx="20">
                  <c:v>25172.23462399995</c:v>
                </c:pt>
                <c:pt idx="21">
                  <c:v>25637.78086399995</c:v>
                </c:pt>
                <c:pt idx="22">
                  <c:v>25927.84294399995</c:v>
                </c:pt>
                <c:pt idx="23">
                  <c:v>26164.47526399995</c:v>
                </c:pt>
                <c:pt idx="24">
                  <c:v>26399.49478399995</c:v>
                </c:pt>
              </c:numCache>
            </c:numRef>
          </c:yVal>
          <c:smooth val="0"/>
        </c:ser>
        <c:ser>
          <c:idx val="6"/>
          <c:order val="6"/>
          <c:tx>
            <c:v>SEBAL C4</c:v>
          </c:tx>
          <c:spPr>
            <a:ln w="28575">
              <a:noFill/>
            </a:ln>
          </c:spPr>
          <c:xVal>
            <c:numRef>
              <c:f>'--Data--'!$C$83:$C$109</c:f>
              <c:numCache>
                <c:formatCode>d\-mmm\-yy</c:formatCode>
                <c:ptCount val="27"/>
                <c:pt idx="0">
                  <c:v>41242.0</c:v>
                </c:pt>
                <c:pt idx="1">
                  <c:v>41249.0</c:v>
                </c:pt>
                <c:pt idx="2">
                  <c:v>41256.0</c:v>
                </c:pt>
                <c:pt idx="3">
                  <c:v>41263.0</c:v>
                </c:pt>
                <c:pt idx="4">
                  <c:v>41270.0</c:v>
                </c:pt>
                <c:pt idx="5">
                  <c:v>41277.0</c:v>
                </c:pt>
                <c:pt idx="6">
                  <c:v>41284.0</c:v>
                </c:pt>
                <c:pt idx="7">
                  <c:v>41291.0</c:v>
                </c:pt>
                <c:pt idx="8">
                  <c:v>41298.0</c:v>
                </c:pt>
                <c:pt idx="9">
                  <c:v>41305.0</c:v>
                </c:pt>
                <c:pt idx="10">
                  <c:v>41312.0</c:v>
                </c:pt>
                <c:pt idx="11">
                  <c:v>41319.0</c:v>
                </c:pt>
                <c:pt idx="12">
                  <c:v>41326.0</c:v>
                </c:pt>
                <c:pt idx="13">
                  <c:v>41333.0</c:v>
                </c:pt>
                <c:pt idx="14">
                  <c:v>41340.0</c:v>
                </c:pt>
                <c:pt idx="15">
                  <c:v>41347.0</c:v>
                </c:pt>
                <c:pt idx="16">
                  <c:v>41354.0</c:v>
                </c:pt>
                <c:pt idx="17">
                  <c:v>41361.0</c:v>
                </c:pt>
                <c:pt idx="18">
                  <c:v>41368.0</c:v>
                </c:pt>
                <c:pt idx="19">
                  <c:v>41375.0</c:v>
                </c:pt>
                <c:pt idx="20">
                  <c:v>41382.0</c:v>
                </c:pt>
                <c:pt idx="21">
                  <c:v>41389.0</c:v>
                </c:pt>
                <c:pt idx="22">
                  <c:v>41396.0</c:v>
                </c:pt>
                <c:pt idx="23">
                  <c:v>41403.0</c:v>
                </c:pt>
                <c:pt idx="24">
                  <c:v>41410.0</c:v>
                </c:pt>
                <c:pt idx="25">
                  <c:v>41417.0</c:v>
                </c:pt>
                <c:pt idx="26">
                  <c:v>41424.0</c:v>
                </c:pt>
              </c:numCache>
            </c:numRef>
          </c:xVal>
          <c:yVal>
            <c:numRef>
              <c:f>'--Data--'!$DT$83:$DT$109</c:f>
              <c:numCache>
                <c:formatCode>General</c:formatCode>
                <c:ptCount val="27"/>
                <c:pt idx="0">
                  <c:v>341.4507519999997</c:v>
                </c:pt>
                <c:pt idx="1">
                  <c:v>377.1334399999997</c:v>
                </c:pt>
                <c:pt idx="2">
                  <c:v>414.5735039999997</c:v>
                </c:pt>
                <c:pt idx="3">
                  <c:v>836.4919679999998</c:v>
                </c:pt>
                <c:pt idx="4">
                  <c:v>1224.728256</c:v>
                </c:pt>
                <c:pt idx="5">
                  <c:v>2756.680895999988</c:v>
                </c:pt>
                <c:pt idx="6">
                  <c:v>4439.487935999989</c:v>
                </c:pt>
                <c:pt idx="7">
                  <c:v>6098.183615999976</c:v>
                </c:pt>
                <c:pt idx="8">
                  <c:v>7755.208895999976</c:v>
                </c:pt>
                <c:pt idx="9">
                  <c:v>9942.614975999977</c:v>
                </c:pt>
                <c:pt idx="10">
                  <c:v>12193.98009599997</c:v>
                </c:pt>
                <c:pt idx="11">
                  <c:v>13925.85081599995</c:v>
                </c:pt>
                <c:pt idx="12">
                  <c:v>15650.07225599995</c:v>
                </c:pt>
                <c:pt idx="13">
                  <c:v>17279.79513599995</c:v>
                </c:pt>
                <c:pt idx="14">
                  <c:v>18808.17657599995</c:v>
                </c:pt>
                <c:pt idx="15">
                  <c:v>20516.27001599995</c:v>
                </c:pt>
                <c:pt idx="16">
                  <c:v>22088.19705599995</c:v>
                </c:pt>
                <c:pt idx="17">
                  <c:v>22888.96377599995</c:v>
                </c:pt>
                <c:pt idx="18">
                  <c:v>23368.46073599995</c:v>
                </c:pt>
                <c:pt idx="19">
                  <c:v>23840.13561599995</c:v>
                </c:pt>
                <c:pt idx="20">
                  <c:v>24293.39001599995</c:v>
                </c:pt>
                <c:pt idx="21">
                  <c:v>24511.22169599995</c:v>
                </c:pt>
                <c:pt idx="22">
                  <c:v>24649.74969599995</c:v>
                </c:pt>
                <c:pt idx="23">
                  <c:v>24844.74873599995</c:v>
                </c:pt>
                <c:pt idx="24">
                  <c:v>25030.56633599995</c:v>
                </c:pt>
                <c:pt idx="25">
                  <c:v>25235.78361599994</c:v>
                </c:pt>
                <c:pt idx="26">
                  <c:v>25430.57529599994</c:v>
                </c:pt>
              </c:numCache>
            </c:numRef>
          </c:yVal>
          <c:smooth val="0"/>
        </c:ser>
        <c:ser>
          <c:idx val="7"/>
          <c:order val="7"/>
          <c:tx>
            <c:v>SEBAL C4</c:v>
          </c:tx>
          <c:spPr>
            <a:ln w="28575">
              <a:noFill/>
            </a:ln>
          </c:spPr>
          <c:xVal>
            <c:numRef>
              <c:f>'--Data--'!$C$34:$C$56</c:f>
              <c:numCache>
                <c:formatCode>d\-mmm\-yy</c:formatCode>
                <c:ptCount val="23"/>
                <c:pt idx="0">
                  <c:v>41270.0</c:v>
                </c:pt>
                <c:pt idx="1">
                  <c:v>41277.0</c:v>
                </c:pt>
                <c:pt idx="2">
                  <c:v>41284.0</c:v>
                </c:pt>
                <c:pt idx="3">
                  <c:v>41291.0</c:v>
                </c:pt>
                <c:pt idx="4">
                  <c:v>41298.0</c:v>
                </c:pt>
                <c:pt idx="5">
                  <c:v>41305.0</c:v>
                </c:pt>
                <c:pt idx="6">
                  <c:v>41312.0</c:v>
                </c:pt>
                <c:pt idx="7">
                  <c:v>41319.0</c:v>
                </c:pt>
                <c:pt idx="8">
                  <c:v>41326.0</c:v>
                </c:pt>
                <c:pt idx="9">
                  <c:v>41333.0</c:v>
                </c:pt>
                <c:pt idx="10">
                  <c:v>41340.0</c:v>
                </c:pt>
                <c:pt idx="11">
                  <c:v>41347.0</c:v>
                </c:pt>
                <c:pt idx="12">
                  <c:v>41354.0</c:v>
                </c:pt>
                <c:pt idx="13">
                  <c:v>41361.0</c:v>
                </c:pt>
                <c:pt idx="14">
                  <c:v>41368.0</c:v>
                </c:pt>
                <c:pt idx="15">
                  <c:v>41375.0</c:v>
                </c:pt>
                <c:pt idx="16">
                  <c:v>41382.0</c:v>
                </c:pt>
                <c:pt idx="17">
                  <c:v>41389.0</c:v>
                </c:pt>
                <c:pt idx="18">
                  <c:v>41396.0</c:v>
                </c:pt>
                <c:pt idx="19">
                  <c:v>41403.0</c:v>
                </c:pt>
                <c:pt idx="20">
                  <c:v>41410.0</c:v>
                </c:pt>
                <c:pt idx="21">
                  <c:v>41417.0</c:v>
                </c:pt>
                <c:pt idx="22">
                  <c:v>41424.0</c:v>
                </c:pt>
              </c:numCache>
            </c:numRef>
          </c:xVal>
          <c:yVal>
            <c:numRef>
              <c:f>'--Data--'!$DT$34:$DT$56</c:f>
              <c:numCache>
                <c:formatCode>General</c:formatCode>
                <c:ptCount val="23"/>
                <c:pt idx="0">
                  <c:v>0.0</c:v>
                </c:pt>
                <c:pt idx="1">
                  <c:v>1.647359999999993</c:v>
                </c:pt>
                <c:pt idx="2">
                  <c:v>259.0953599999998</c:v>
                </c:pt>
                <c:pt idx="3">
                  <c:v>522.2633599999988</c:v>
                </c:pt>
                <c:pt idx="4">
                  <c:v>2267.570559999987</c:v>
                </c:pt>
                <c:pt idx="5">
                  <c:v>4439.447679999976</c:v>
                </c:pt>
                <c:pt idx="6">
                  <c:v>6655.192959999975</c:v>
                </c:pt>
                <c:pt idx="7">
                  <c:v>8452.243839999975</c:v>
                </c:pt>
                <c:pt idx="8">
                  <c:v>10216.30143999998</c:v>
                </c:pt>
                <c:pt idx="9">
                  <c:v>12171.94815999996</c:v>
                </c:pt>
                <c:pt idx="10">
                  <c:v>14082.41343999996</c:v>
                </c:pt>
                <c:pt idx="11">
                  <c:v>15739.38111999995</c:v>
                </c:pt>
                <c:pt idx="12">
                  <c:v>17481.88479999994</c:v>
                </c:pt>
                <c:pt idx="13">
                  <c:v>18737.66847999993</c:v>
                </c:pt>
                <c:pt idx="14">
                  <c:v>19553.82591999993</c:v>
                </c:pt>
                <c:pt idx="15">
                  <c:v>20792.49087999993</c:v>
                </c:pt>
                <c:pt idx="16">
                  <c:v>22077.80031999993</c:v>
                </c:pt>
                <c:pt idx="17">
                  <c:v>22705.72095999993</c:v>
                </c:pt>
                <c:pt idx="18">
                  <c:v>23178.98559999993</c:v>
                </c:pt>
                <c:pt idx="19">
                  <c:v>23571.69087999993</c:v>
                </c:pt>
                <c:pt idx="20">
                  <c:v>23864.51775999993</c:v>
                </c:pt>
                <c:pt idx="21">
                  <c:v>24151.20447999993</c:v>
                </c:pt>
                <c:pt idx="22">
                  <c:v>24413.97567999993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42680"/>
        <c:axId val="2116104152"/>
      </c:scatterChart>
      <c:valAx>
        <c:axId val="-211084268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6104152"/>
        <c:crosses val="autoZero"/>
        <c:crossBetween val="midCat"/>
      </c:valAx>
      <c:valAx>
        <c:axId val="2116104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Accumulated</a:t>
                </a:r>
                <a:r>
                  <a:rPr lang="en-US" baseline="0"/>
                  <a:t> biomass kg/ha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08426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14263134389943"/>
          <c:h val="0.21169375233673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'--Data--'!$P$4:$P$493</c:f>
              <c:numCache>
                <c:formatCode>General</c:formatCode>
                <c:ptCount val="490"/>
                <c:pt idx="18">
                  <c:v>963.009999999999</c:v>
                </c:pt>
                <c:pt idx="19">
                  <c:v>2164.029999999999</c:v>
                </c:pt>
                <c:pt idx="20">
                  <c:v>2943.699999999998</c:v>
                </c:pt>
                <c:pt idx="21">
                  <c:v>4296.259999999987</c:v>
                </c:pt>
                <c:pt idx="22">
                  <c:v>5747.829999999977</c:v>
                </c:pt>
                <c:pt idx="23">
                  <c:v>7105.579999999977</c:v>
                </c:pt>
                <c:pt idx="24">
                  <c:v>8605.419999999967</c:v>
                </c:pt>
                <c:pt idx="25">
                  <c:v>10074.04999999997</c:v>
                </c:pt>
                <c:pt idx="26">
                  <c:v>11702.76999999997</c:v>
                </c:pt>
                <c:pt idx="27">
                  <c:v>11944.50999999997</c:v>
                </c:pt>
                <c:pt idx="28">
                  <c:v>12189.73999999997</c:v>
                </c:pt>
                <c:pt idx="30">
                  <c:v>0.0</c:v>
                </c:pt>
                <c:pt idx="31">
                  <c:v>2.33999999999999</c:v>
                </c:pt>
                <c:pt idx="32">
                  <c:v>324.15</c:v>
                </c:pt>
                <c:pt idx="33">
                  <c:v>653.109999999999</c:v>
                </c:pt>
                <c:pt idx="34">
                  <c:v>2211.41999999999</c:v>
                </c:pt>
                <c:pt idx="35">
                  <c:v>4096.72999999998</c:v>
                </c:pt>
                <c:pt idx="36">
                  <c:v>6020.11999999998</c:v>
                </c:pt>
                <c:pt idx="37">
                  <c:v>7580.05999999998</c:v>
                </c:pt>
                <c:pt idx="38">
                  <c:v>9111.359999999979</c:v>
                </c:pt>
                <c:pt idx="39">
                  <c:v>10808.96999999997</c:v>
                </c:pt>
                <c:pt idx="40">
                  <c:v>12467.35999999997</c:v>
                </c:pt>
                <c:pt idx="41">
                  <c:v>13905.69999999996</c:v>
                </c:pt>
                <c:pt idx="42">
                  <c:v>15418.28999999995</c:v>
                </c:pt>
                <c:pt idx="43">
                  <c:v>16508.37999999994</c:v>
                </c:pt>
                <c:pt idx="44">
                  <c:v>17216.84999999994</c:v>
                </c:pt>
                <c:pt idx="45">
                  <c:v>18292.07999999994</c:v>
                </c:pt>
                <c:pt idx="46">
                  <c:v>19407.79999999994</c:v>
                </c:pt>
                <c:pt idx="47">
                  <c:v>19952.86999999994</c:v>
                </c:pt>
                <c:pt idx="48">
                  <c:v>20363.68999999994</c:v>
                </c:pt>
                <c:pt idx="49">
                  <c:v>20704.57999999994</c:v>
                </c:pt>
                <c:pt idx="50">
                  <c:v>20958.76999999993</c:v>
                </c:pt>
                <c:pt idx="51">
                  <c:v>21207.62999999994</c:v>
                </c:pt>
                <c:pt idx="52">
                  <c:v>21435.72999999993</c:v>
                </c:pt>
                <c:pt idx="71">
                  <c:v>591.139999999999</c:v>
                </c:pt>
                <c:pt idx="72">
                  <c:v>1511.989999999999</c:v>
                </c:pt>
                <c:pt idx="73">
                  <c:v>1980.129999999998</c:v>
                </c:pt>
                <c:pt idx="74">
                  <c:v>3265.869999999998</c:v>
                </c:pt>
                <c:pt idx="75">
                  <c:v>4590.149999999997</c:v>
                </c:pt>
                <c:pt idx="76">
                  <c:v>5808.679999999997</c:v>
                </c:pt>
                <c:pt idx="77">
                  <c:v>7019.859999999997</c:v>
                </c:pt>
                <c:pt idx="78">
                  <c:v>7314.079999999998</c:v>
                </c:pt>
                <c:pt idx="80">
                  <c:v>49.34</c:v>
                </c:pt>
                <c:pt idx="81">
                  <c:v>101.11</c:v>
                </c:pt>
                <c:pt idx="82">
                  <c:v>600.54</c:v>
                </c:pt>
                <c:pt idx="83">
                  <c:v>1060.1</c:v>
                </c:pt>
                <c:pt idx="84">
                  <c:v>2389.91999999999</c:v>
                </c:pt>
                <c:pt idx="85">
                  <c:v>3850.68999999999</c:v>
                </c:pt>
                <c:pt idx="86">
                  <c:v>5290.52999999998</c:v>
                </c:pt>
                <c:pt idx="87">
                  <c:v>6728.91999999998</c:v>
                </c:pt>
                <c:pt idx="88">
                  <c:v>8627.709999999981</c:v>
                </c:pt>
                <c:pt idx="89">
                  <c:v>10582.01999999997</c:v>
                </c:pt>
                <c:pt idx="90">
                  <c:v>12085.37999999996</c:v>
                </c:pt>
                <c:pt idx="91">
                  <c:v>13582.09999999996</c:v>
                </c:pt>
                <c:pt idx="92">
                  <c:v>14996.78999999996</c:v>
                </c:pt>
                <c:pt idx="93">
                  <c:v>16323.50999999996</c:v>
                </c:pt>
                <c:pt idx="94">
                  <c:v>17806.22999999996</c:v>
                </c:pt>
                <c:pt idx="95">
                  <c:v>19170.74999999996</c:v>
                </c:pt>
                <c:pt idx="96">
                  <c:v>19865.85999999996</c:v>
                </c:pt>
                <c:pt idx="97">
                  <c:v>20282.08999999996</c:v>
                </c:pt>
                <c:pt idx="98">
                  <c:v>20691.52999999996</c:v>
                </c:pt>
                <c:pt idx="99">
                  <c:v>21084.97999999996</c:v>
                </c:pt>
                <c:pt idx="100">
                  <c:v>21274.06999999996</c:v>
                </c:pt>
                <c:pt idx="101">
                  <c:v>21394.31999999996</c:v>
                </c:pt>
                <c:pt idx="102">
                  <c:v>21563.58999999996</c:v>
                </c:pt>
                <c:pt idx="103">
                  <c:v>21724.88999999996</c:v>
                </c:pt>
                <c:pt idx="104">
                  <c:v>21903.02999999996</c:v>
                </c:pt>
                <c:pt idx="105">
                  <c:v>22072.11999999996</c:v>
                </c:pt>
                <c:pt idx="124">
                  <c:v>1166.59999999999</c:v>
                </c:pt>
                <c:pt idx="125">
                  <c:v>2612.33999999999</c:v>
                </c:pt>
                <c:pt idx="126">
                  <c:v>3441.79999999999</c:v>
                </c:pt>
                <c:pt idx="127">
                  <c:v>4765.71999999999</c:v>
                </c:pt>
                <c:pt idx="128">
                  <c:v>6384.17999999999</c:v>
                </c:pt>
                <c:pt idx="129">
                  <c:v>7778.86999999999</c:v>
                </c:pt>
                <c:pt idx="130">
                  <c:v>9402.51999999999</c:v>
                </c:pt>
                <c:pt idx="131">
                  <c:v>10984.78999999999</c:v>
                </c:pt>
                <c:pt idx="132">
                  <c:v>12710.63999999998</c:v>
                </c:pt>
                <c:pt idx="133">
                  <c:v>13084.44999999998</c:v>
                </c:pt>
                <c:pt idx="135">
                  <c:v>39.28</c:v>
                </c:pt>
                <c:pt idx="136">
                  <c:v>75.0399999999999</c:v>
                </c:pt>
                <c:pt idx="137">
                  <c:v>340.749999999999</c:v>
                </c:pt>
                <c:pt idx="138">
                  <c:v>1185.259999999998</c:v>
                </c:pt>
                <c:pt idx="139">
                  <c:v>2001.869999999998</c:v>
                </c:pt>
                <c:pt idx="140">
                  <c:v>3550.839999999998</c:v>
                </c:pt>
                <c:pt idx="141">
                  <c:v>5563.219999999998</c:v>
                </c:pt>
                <c:pt idx="142">
                  <c:v>7629.939999999988</c:v>
                </c:pt>
                <c:pt idx="143">
                  <c:v>9295.039999999977</c:v>
                </c:pt>
                <c:pt idx="144">
                  <c:v>10903.94999999998</c:v>
                </c:pt>
                <c:pt idx="145">
                  <c:v>12520.36999999998</c:v>
                </c:pt>
                <c:pt idx="146">
                  <c:v>14069.19999999997</c:v>
                </c:pt>
                <c:pt idx="147">
                  <c:v>15666.35999999997</c:v>
                </c:pt>
                <c:pt idx="148">
                  <c:v>17296.24999999997</c:v>
                </c:pt>
                <c:pt idx="149">
                  <c:v>18354.81999999996</c:v>
                </c:pt>
                <c:pt idx="150">
                  <c:v>19001.90999999996</c:v>
                </c:pt>
                <c:pt idx="151">
                  <c:v>20041.48999999995</c:v>
                </c:pt>
                <c:pt idx="152">
                  <c:v>21060.46999999995</c:v>
                </c:pt>
                <c:pt idx="153">
                  <c:v>21592.58999999995</c:v>
                </c:pt>
                <c:pt idx="154">
                  <c:v>22042.15999999995</c:v>
                </c:pt>
                <c:pt idx="155">
                  <c:v>22446.27999999994</c:v>
                </c:pt>
                <c:pt idx="156">
                  <c:v>22698.06999999994</c:v>
                </c:pt>
                <c:pt idx="157">
                  <c:v>22903.47999999994</c:v>
                </c:pt>
                <c:pt idx="158">
                  <c:v>23107.48999999994</c:v>
                </c:pt>
                <c:pt idx="177">
                  <c:v>1297.38</c:v>
                </c:pt>
                <c:pt idx="178">
                  <c:v>2646.93999999999</c:v>
                </c:pt>
                <c:pt idx="179">
                  <c:v>3590.52999999999</c:v>
                </c:pt>
                <c:pt idx="180">
                  <c:v>4944.85999999998</c:v>
                </c:pt>
                <c:pt idx="181">
                  <c:v>6482.71999999997</c:v>
                </c:pt>
                <c:pt idx="182">
                  <c:v>7881.04999999996</c:v>
                </c:pt>
                <c:pt idx="183">
                  <c:v>9375.699999999961</c:v>
                </c:pt>
                <c:pt idx="184">
                  <c:v>10970.19999999996</c:v>
                </c:pt>
                <c:pt idx="185">
                  <c:v>12565.50999999995</c:v>
                </c:pt>
                <c:pt idx="188">
                  <c:v>16.57</c:v>
                </c:pt>
                <c:pt idx="189">
                  <c:v>31.42</c:v>
                </c:pt>
                <c:pt idx="190">
                  <c:v>172.57</c:v>
                </c:pt>
                <c:pt idx="191">
                  <c:v>947.4999999999991</c:v>
                </c:pt>
                <c:pt idx="192">
                  <c:v>1606.22</c:v>
                </c:pt>
                <c:pt idx="193">
                  <c:v>3129.169999999999</c:v>
                </c:pt>
                <c:pt idx="194">
                  <c:v>5056.14</c:v>
                </c:pt>
                <c:pt idx="195">
                  <c:v>7040.44999999999</c:v>
                </c:pt>
                <c:pt idx="196">
                  <c:v>8604.669999999989</c:v>
                </c:pt>
                <c:pt idx="197">
                  <c:v>10140.79999999999</c:v>
                </c:pt>
                <c:pt idx="198">
                  <c:v>11741.91999999998</c:v>
                </c:pt>
                <c:pt idx="199">
                  <c:v>13284.13999999998</c:v>
                </c:pt>
                <c:pt idx="200">
                  <c:v>14727.72999999997</c:v>
                </c:pt>
                <c:pt idx="201">
                  <c:v>16250.66999999997</c:v>
                </c:pt>
                <c:pt idx="202">
                  <c:v>17243.19999999997</c:v>
                </c:pt>
                <c:pt idx="203">
                  <c:v>17915.29999999997</c:v>
                </c:pt>
                <c:pt idx="204">
                  <c:v>18928.14999999997</c:v>
                </c:pt>
                <c:pt idx="205">
                  <c:v>19969.59999999997</c:v>
                </c:pt>
                <c:pt idx="206">
                  <c:v>20423.70999999997</c:v>
                </c:pt>
                <c:pt idx="207">
                  <c:v>20824.69999999997</c:v>
                </c:pt>
                <c:pt idx="208">
                  <c:v>21170.75999999997</c:v>
                </c:pt>
                <c:pt idx="209">
                  <c:v>21430.80999999997</c:v>
                </c:pt>
                <c:pt idx="210">
                  <c:v>21689.69999999997</c:v>
                </c:pt>
                <c:pt idx="211">
                  <c:v>21946.02999999997</c:v>
                </c:pt>
                <c:pt idx="230">
                  <c:v>1270.83999999999</c:v>
                </c:pt>
                <c:pt idx="231">
                  <c:v>2717.40999999998</c:v>
                </c:pt>
                <c:pt idx="232">
                  <c:v>3625.419999999979</c:v>
                </c:pt>
                <c:pt idx="233">
                  <c:v>4992.62999999998</c:v>
                </c:pt>
                <c:pt idx="234">
                  <c:v>6721.109999999978</c:v>
                </c:pt>
                <c:pt idx="235">
                  <c:v>7787.449999999969</c:v>
                </c:pt>
                <c:pt idx="236">
                  <c:v>8795.559999999969</c:v>
                </c:pt>
                <c:pt idx="237">
                  <c:v>10504.32999999997</c:v>
                </c:pt>
                <c:pt idx="238">
                  <c:v>12451.88999999996</c:v>
                </c:pt>
                <c:pt idx="239">
                  <c:v>13262.11999999996</c:v>
                </c:pt>
                <c:pt idx="240">
                  <c:v>14430.99999999996</c:v>
                </c:pt>
                <c:pt idx="241">
                  <c:v>15757.75999999996</c:v>
                </c:pt>
                <c:pt idx="242">
                  <c:v>16895.47999999996</c:v>
                </c:pt>
                <c:pt idx="243">
                  <c:v>17754.18999999996</c:v>
                </c:pt>
                <c:pt idx="244">
                  <c:v>19360.89999999996</c:v>
                </c:pt>
                <c:pt idx="245">
                  <c:v>21037.58999999996</c:v>
                </c:pt>
                <c:pt idx="246">
                  <c:v>22555.75999999996</c:v>
                </c:pt>
                <c:pt idx="247">
                  <c:v>24079.82999999995</c:v>
                </c:pt>
                <c:pt idx="248">
                  <c:v>25642.15999999994</c:v>
                </c:pt>
                <c:pt idx="249">
                  <c:v>26840.62999999994</c:v>
                </c:pt>
                <c:pt idx="250">
                  <c:v>27991.22999999993</c:v>
                </c:pt>
                <c:pt idx="251">
                  <c:v>29166.55999999992</c:v>
                </c:pt>
                <c:pt idx="252">
                  <c:v>30356.91999999991</c:v>
                </c:pt>
                <c:pt idx="253">
                  <c:v>31492.2699999999</c:v>
                </c:pt>
                <c:pt idx="254">
                  <c:v>32637.63999999989</c:v>
                </c:pt>
                <c:pt idx="255">
                  <c:v>33431.84999999988</c:v>
                </c:pt>
                <c:pt idx="256">
                  <c:v>33938.8899999999</c:v>
                </c:pt>
                <c:pt idx="257">
                  <c:v>34852.0399999999</c:v>
                </c:pt>
                <c:pt idx="258">
                  <c:v>35851.8999999999</c:v>
                </c:pt>
                <c:pt idx="259">
                  <c:v>36543.3399999999</c:v>
                </c:pt>
                <c:pt idx="260">
                  <c:v>37317.5399999999</c:v>
                </c:pt>
                <c:pt idx="261">
                  <c:v>38072.4399999999</c:v>
                </c:pt>
                <c:pt idx="262">
                  <c:v>38664.0399999999</c:v>
                </c:pt>
                <c:pt idx="263">
                  <c:v>39202.44999999988</c:v>
                </c:pt>
                <c:pt idx="264">
                  <c:v>39672.1799999999</c:v>
                </c:pt>
                <c:pt idx="283">
                  <c:v>1108.8</c:v>
                </c:pt>
                <c:pt idx="284">
                  <c:v>1038.52</c:v>
                </c:pt>
                <c:pt idx="285">
                  <c:v>1774.84</c:v>
                </c:pt>
                <c:pt idx="286">
                  <c:v>2227.03</c:v>
                </c:pt>
                <c:pt idx="287">
                  <c:v>2797.569999999999</c:v>
                </c:pt>
                <c:pt idx="288">
                  <c:v>4169.02</c:v>
                </c:pt>
                <c:pt idx="289">
                  <c:v>1229.96</c:v>
                </c:pt>
                <c:pt idx="290">
                  <c:v>3125.56999999999</c:v>
                </c:pt>
                <c:pt idx="291">
                  <c:v>4964.91999999998</c:v>
                </c:pt>
                <c:pt idx="292">
                  <c:v>5848.319999999978</c:v>
                </c:pt>
                <c:pt idx="293">
                  <c:v>6946.109999999978</c:v>
                </c:pt>
                <c:pt idx="294">
                  <c:v>1788.38</c:v>
                </c:pt>
                <c:pt idx="295">
                  <c:v>3302.67</c:v>
                </c:pt>
                <c:pt idx="296">
                  <c:v>3406.82</c:v>
                </c:pt>
                <c:pt idx="297">
                  <c:v>4609.63999999999</c:v>
                </c:pt>
                <c:pt idx="298">
                  <c:v>5791.79999999999</c:v>
                </c:pt>
                <c:pt idx="299">
                  <c:v>427.3</c:v>
                </c:pt>
                <c:pt idx="300">
                  <c:v>735.24</c:v>
                </c:pt>
                <c:pt idx="301">
                  <c:v>1051.07</c:v>
                </c:pt>
                <c:pt idx="302">
                  <c:v>1324.609999999999</c:v>
                </c:pt>
                <c:pt idx="303">
                  <c:v>1389.34999999999</c:v>
                </c:pt>
                <c:pt idx="304">
                  <c:v>2772.15999999998</c:v>
                </c:pt>
                <c:pt idx="305">
                  <c:v>1389.55</c:v>
                </c:pt>
                <c:pt idx="306">
                  <c:v>2656.36999999999</c:v>
                </c:pt>
                <c:pt idx="307">
                  <c:v>3534.679999999989</c:v>
                </c:pt>
                <c:pt idx="308">
                  <c:v>4368.209999999988</c:v>
                </c:pt>
                <c:pt idx="309">
                  <c:v>4923.059999999988</c:v>
                </c:pt>
                <c:pt idx="310">
                  <c:v>5602.009999999988</c:v>
                </c:pt>
                <c:pt idx="311">
                  <c:v>699.47</c:v>
                </c:pt>
                <c:pt idx="312">
                  <c:v>1169.73</c:v>
                </c:pt>
                <c:pt idx="313">
                  <c:v>1965.089999999999</c:v>
                </c:pt>
                <c:pt idx="314">
                  <c:v>2703.369999999998</c:v>
                </c:pt>
                <c:pt idx="315">
                  <c:v>3432.059999999998</c:v>
                </c:pt>
                <c:pt idx="316">
                  <c:v>4159.139999999998</c:v>
                </c:pt>
                <c:pt idx="317">
                  <c:v>4718.849999999998</c:v>
                </c:pt>
                <c:pt idx="336">
                  <c:v>1002.49</c:v>
                </c:pt>
                <c:pt idx="337">
                  <c:v>2326.10999999999</c:v>
                </c:pt>
                <c:pt idx="338">
                  <c:v>3045.42999999999</c:v>
                </c:pt>
                <c:pt idx="339">
                  <c:v>774.87</c:v>
                </c:pt>
                <c:pt idx="340">
                  <c:v>1479.379999999999</c:v>
                </c:pt>
                <c:pt idx="341">
                  <c:v>2604.939999999989</c:v>
                </c:pt>
                <c:pt idx="342">
                  <c:v>3947.709999999989</c:v>
                </c:pt>
                <c:pt idx="343">
                  <c:v>4612.689999999988</c:v>
                </c:pt>
                <c:pt idx="344">
                  <c:v>782.34</c:v>
                </c:pt>
                <c:pt idx="345">
                  <c:v>1585.649999999999</c:v>
                </c:pt>
                <c:pt idx="346">
                  <c:v>2319.769999999999</c:v>
                </c:pt>
                <c:pt idx="347">
                  <c:v>4360.639999999988</c:v>
                </c:pt>
                <c:pt idx="348">
                  <c:v>6208.719999999978</c:v>
                </c:pt>
                <c:pt idx="349">
                  <c:v>7036.109999999976</c:v>
                </c:pt>
                <c:pt idx="350">
                  <c:v>1431.01</c:v>
                </c:pt>
                <c:pt idx="351">
                  <c:v>2723.83999999999</c:v>
                </c:pt>
                <c:pt idx="352">
                  <c:v>3318.47999999999</c:v>
                </c:pt>
                <c:pt idx="353">
                  <c:v>3906.049999999989</c:v>
                </c:pt>
                <c:pt idx="354">
                  <c:v>601.23</c:v>
                </c:pt>
                <c:pt idx="355">
                  <c:v>1916.66</c:v>
                </c:pt>
                <c:pt idx="356">
                  <c:v>3183.36</c:v>
                </c:pt>
                <c:pt idx="357">
                  <c:v>1202.05999999999</c:v>
                </c:pt>
                <c:pt idx="358">
                  <c:v>2333.90999999998</c:v>
                </c:pt>
                <c:pt idx="359">
                  <c:v>3565.30999999998</c:v>
                </c:pt>
                <c:pt idx="360">
                  <c:v>4797.75999999998</c:v>
                </c:pt>
                <c:pt idx="361">
                  <c:v>5861.92999999998</c:v>
                </c:pt>
                <c:pt idx="362">
                  <c:v>6515.56999999998</c:v>
                </c:pt>
                <c:pt idx="363">
                  <c:v>657.289999999999</c:v>
                </c:pt>
                <c:pt idx="364">
                  <c:v>1251.319999999998</c:v>
                </c:pt>
                <c:pt idx="365">
                  <c:v>1985.589999999997</c:v>
                </c:pt>
                <c:pt idx="366">
                  <c:v>2974.959999999997</c:v>
                </c:pt>
                <c:pt idx="367">
                  <c:v>3866.259999999996</c:v>
                </c:pt>
                <c:pt idx="368">
                  <c:v>4661.979999999996</c:v>
                </c:pt>
                <c:pt idx="369">
                  <c:v>5407.499999999995</c:v>
                </c:pt>
                <c:pt idx="370">
                  <c:v>6004.269999999993</c:v>
                </c:pt>
                <c:pt idx="391">
                  <c:v>37.3999999999999</c:v>
                </c:pt>
                <c:pt idx="392">
                  <c:v>82.7499999999999</c:v>
                </c:pt>
                <c:pt idx="393">
                  <c:v>143.39</c:v>
                </c:pt>
                <c:pt idx="394">
                  <c:v>268.5599999999999</c:v>
                </c:pt>
                <c:pt idx="395">
                  <c:v>306.4599999999998</c:v>
                </c:pt>
                <c:pt idx="396">
                  <c:v>360.7799999999998</c:v>
                </c:pt>
                <c:pt idx="397">
                  <c:v>496.1499999999998</c:v>
                </c:pt>
                <c:pt idx="398">
                  <c:v>743.6599999999988</c:v>
                </c:pt>
                <c:pt idx="399">
                  <c:v>1021.829999999999</c:v>
                </c:pt>
                <c:pt idx="400">
                  <c:v>1882.939999999999</c:v>
                </c:pt>
                <c:pt idx="401">
                  <c:v>2657.089999999997</c:v>
                </c:pt>
                <c:pt idx="402">
                  <c:v>3574.599999999996</c:v>
                </c:pt>
                <c:pt idx="403">
                  <c:v>4485.499999999995</c:v>
                </c:pt>
                <c:pt idx="404">
                  <c:v>5347.159999999994</c:v>
                </c:pt>
                <c:pt idx="405">
                  <c:v>6544.349999999995</c:v>
                </c:pt>
                <c:pt idx="406">
                  <c:v>8206.059999999994</c:v>
                </c:pt>
                <c:pt idx="407">
                  <c:v>9898.429999999984</c:v>
                </c:pt>
                <c:pt idx="408">
                  <c:v>11193.40999999998</c:v>
                </c:pt>
                <c:pt idx="409">
                  <c:v>12389.41999999998</c:v>
                </c:pt>
                <c:pt idx="410">
                  <c:v>13582.73999999997</c:v>
                </c:pt>
                <c:pt idx="411">
                  <c:v>14656.78999999997</c:v>
                </c:pt>
                <c:pt idx="412">
                  <c:v>15836.66999999997</c:v>
                </c:pt>
                <c:pt idx="413">
                  <c:v>17077.10999999997</c:v>
                </c:pt>
                <c:pt idx="414">
                  <c:v>17813.65999999997</c:v>
                </c:pt>
                <c:pt idx="415">
                  <c:v>18239.68999999997</c:v>
                </c:pt>
                <c:pt idx="416">
                  <c:v>18295.58999999997</c:v>
                </c:pt>
                <c:pt idx="417">
                  <c:v>18348.71999999997</c:v>
                </c:pt>
                <c:pt idx="418">
                  <c:v>18435.68999999997</c:v>
                </c:pt>
                <c:pt idx="419">
                  <c:v>18498.81999999997</c:v>
                </c:pt>
                <c:pt idx="420">
                  <c:v>18627.68999999997</c:v>
                </c:pt>
                <c:pt idx="421">
                  <c:v>18683.59999999997</c:v>
                </c:pt>
                <c:pt idx="422">
                  <c:v>18756.56999999997</c:v>
                </c:pt>
                <c:pt idx="423">
                  <c:v>18826.68999999997</c:v>
                </c:pt>
                <c:pt idx="442">
                  <c:v>741.83</c:v>
                </c:pt>
                <c:pt idx="443">
                  <c:v>1878.33</c:v>
                </c:pt>
                <c:pt idx="444">
                  <c:v>2462.609999999999</c:v>
                </c:pt>
                <c:pt idx="445">
                  <c:v>3685.58</c:v>
                </c:pt>
                <c:pt idx="446">
                  <c:v>5273.409999999989</c:v>
                </c:pt>
                <c:pt idx="447">
                  <c:v>6572.689999999988</c:v>
                </c:pt>
                <c:pt idx="448">
                  <c:v>7909.809999999978</c:v>
                </c:pt>
                <c:pt idx="449">
                  <c:v>8741.929999999978</c:v>
                </c:pt>
                <c:pt idx="450">
                  <c:v>9700.979999999978</c:v>
                </c:pt>
                <c:pt idx="451">
                  <c:v>0.55</c:v>
                </c:pt>
                <c:pt idx="452">
                  <c:v>1.11</c:v>
                </c:pt>
                <c:pt idx="453">
                  <c:v>363.699999999999</c:v>
                </c:pt>
                <c:pt idx="454">
                  <c:v>693.7399999999991</c:v>
                </c:pt>
                <c:pt idx="455">
                  <c:v>1856.869999999999</c:v>
                </c:pt>
                <c:pt idx="456">
                  <c:v>3311.969999999989</c:v>
                </c:pt>
                <c:pt idx="457">
                  <c:v>4667.32999999998</c:v>
                </c:pt>
                <c:pt idx="458">
                  <c:v>6219.139999999968</c:v>
                </c:pt>
                <c:pt idx="459">
                  <c:v>8326.569999999958</c:v>
                </c:pt>
                <c:pt idx="460">
                  <c:v>10478.91999999995</c:v>
                </c:pt>
                <c:pt idx="461">
                  <c:v>12052.24999999994</c:v>
                </c:pt>
                <c:pt idx="462">
                  <c:v>13608.38999999994</c:v>
                </c:pt>
                <c:pt idx="463">
                  <c:v>15059.53999999994</c:v>
                </c:pt>
                <c:pt idx="464">
                  <c:v>16523.01999999994</c:v>
                </c:pt>
                <c:pt idx="465">
                  <c:v>18033.98999999994</c:v>
                </c:pt>
                <c:pt idx="466">
                  <c:v>19581.71999999994</c:v>
                </c:pt>
                <c:pt idx="467">
                  <c:v>20553.13999999994</c:v>
                </c:pt>
                <c:pt idx="468">
                  <c:v>21122.60999999994</c:v>
                </c:pt>
                <c:pt idx="469">
                  <c:v>21956.44999999994</c:v>
                </c:pt>
                <c:pt idx="470">
                  <c:v>22879.65999999994</c:v>
                </c:pt>
                <c:pt idx="471">
                  <c:v>23268.55999999994</c:v>
                </c:pt>
                <c:pt idx="472">
                  <c:v>23499.03999999994</c:v>
                </c:pt>
                <c:pt idx="473">
                  <c:v>23786.37999999994</c:v>
                </c:pt>
                <c:pt idx="474">
                  <c:v>23976.73999999994</c:v>
                </c:pt>
                <c:pt idx="475">
                  <c:v>24104.53999999994</c:v>
                </c:pt>
                <c:pt idx="476">
                  <c:v>24227.00999999994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'--Data--'!$BE$4:$BE$493</c:f>
              <c:numCache>
                <c:formatCode>General</c:formatCode>
                <c:ptCount val="490"/>
                <c:pt idx="20">
                  <c:v>8560.0</c:v>
                </c:pt>
                <c:pt idx="22">
                  <c:v>11050.0</c:v>
                </c:pt>
                <c:pt idx="25">
                  <c:v>17170.0</c:v>
                </c:pt>
                <c:pt idx="28">
                  <c:v>16690.0</c:v>
                </c:pt>
                <c:pt idx="32">
                  <c:v>560.0</c:v>
                </c:pt>
                <c:pt idx="37">
                  <c:v>8090.0</c:v>
                </c:pt>
                <c:pt idx="39">
                  <c:v>7930.0</c:v>
                </c:pt>
                <c:pt idx="41">
                  <c:v>13380.0</c:v>
                </c:pt>
                <c:pt idx="42">
                  <c:v>14430.0</c:v>
                </c:pt>
                <c:pt idx="48">
                  <c:v>18370.0</c:v>
                </c:pt>
                <c:pt idx="73">
                  <c:v>8160.0</c:v>
                </c:pt>
                <c:pt idx="75">
                  <c:v>11510.0</c:v>
                </c:pt>
                <c:pt idx="78">
                  <c:v>11900.0</c:v>
                </c:pt>
                <c:pt idx="81">
                  <c:v>550.0</c:v>
                </c:pt>
                <c:pt idx="85">
                  <c:v>4790.0</c:v>
                </c:pt>
                <c:pt idx="89">
                  <c:v>15570.0</c:v>
                </c:pt>
                <c:pt idx="91">
                  <c:v>15090.0</c:v>
                </c:pt>
                <c:pt idx="93">
                  <c:v>15490.0</c:v>
                </c:pt>
                <c:pt idx="101">
                  <c:v>24290.0</c:v>
                </c:pt>
                <c:pt idx="126">
                  <c:v>6150.0</c:v>
                </c:pt>
                <c:pt idx="128">
                  <c:v>9260.0</c:v>
                </c:pt>
                <c:pt idx="131">
                  <c:v>16040.0</c:v>
                </c:pt>
                <c:pt idx="134">
                  <c:v>17330.0</c:v>
                </c:pt>
                <c:pt idx="138">
                  <c:v>1280.0</c:v>
                </c:pt>
                <c:pt idx="142">
                  <c:v>8250.0</c:v>
                </c:pt>
                <c:pt idx="145">
                  <c:v>11440.0</c:v>
                </c:pt>
                <c:pt idx="146">
                  <c:v>11730.0</c:v>
                </c:pt>
                <c:pt idx="148">
                  <c:v>18220.0</c:v>
                </c:pt>
                <c:pt idx="154">
                  <c:v>22190.0</c:v>
                </c:pt>
                <c:pt idx="179">
                  <c:v>8530.0</c:v>
                </c:pt>
                <c:pt idx="181">
                  <c:v>9510.0</c:v>
                </c:pt>
                <c:pt idx="184">
                  <c:v>15160.0</c:v>
                </c:pt>
                <c:pt idx="187">
                  <c:v>15570.0</c:v>
                </c:pt>
                <c:pt idx="191">
                  <c:v>2080.0</c:v>
                </c:pt>
                <c:pt idx="195">
                  <c:v>8810.0</c:v>
                </c:pt>
                <c:pt idx="197">
                  <c:v>11400.0</c:v>
                </c:pt>
                <c:pt idx="200">
                  <c:v>17200.0</c:v>
                </c:pt>
                <c:pt idx="202">
                  <c:v>20500.0</c:v>
                </c:pt>
                <c:pt idx="207">
                  <c:v>26480.0</c:v>
                </c:pt>
                <c:pt idx="232">
                  <c:v>3470.0</c:v>
                </c:pt>
                <c:pt idx="237">
                  <c:v>4680.0</c:v>
                </c:pt>
                <c:pt idx="240">
                  <c:v>4360.0</c:v>
                </c:pt>
                <c:pt idx="244">
                  <c:v>920.0</c:v>
                </c:pt>
                <c:pt idx="285">
                  <c:v>1840.0</c:v>
                </c:pt>
                <c:pt idx="287">
                  <c:v>560.0</c:v>
                </c:pt>
                <c:pt idx="290">
                  <c:v>5250.0</c:v>
                </c:pt>
                <c:pt idx="293">
                  <c:v>2420.0</c:v>
                </c:pt>
                <c:pt idx="297">
                  <c:v>1040.0</c:v>
                </c:pt>
                <c:pt idx="302">
                  <c:v>1400.0</c:v>
                </c:pt>
                <c:pt idx="303">
                  <c:v>201</c:v>
                </c:pt>
                <c:pt idx="306">
                  <c:v>1230.0</c:v>
                </c:pt>
                <c:pt idx="308">
                  <c:v>1390.0</c:v>
                </c:pt>
                <c:pt idx="338">
                  <c:v>3630.0</c:v>
                </c:pt>
                <c:pt idx="340">
                  <c:v>610.0</c:v>
                </c:pt>
                <c:pt idx="343">
                  <c:v>4160.0</c:v>
                </c:pt>
                <c:pt idx="346">
                  <c:v>2960.0</c:v>
                </c:pt>
                <c:pt idx="350">
                  <c:v>1650.0</c:v>
                </c:pt>
                <c:pt idx="354">
                  <c:v>1080.0</c:v>
                </c:pt>
                <c:pt idx="358">
                  <c:v>400.0</c:v>
                </c:pt>
                <c:pt idx="359">
                  <c:v>1440.0</c:v>
                </c:pt>
                <c:pt idx="360">
                  <c:v>2000.0</c:v>
                </c:pt>
                <c:pt idx="396">
                  <c:v>720.0</c:v>
                </c:pt>
                <c:pt idx="399">
                  <c:v>1520.0</c:v>
                </c:pt>
                <c:pt idx="403">
                  <c:v>2340.0</c:v>
                </c:pt>
                <c:pt idx="407">
                  <c:v>3360.0</c:v>
                </c:pt>
                <c:pt idx="409">
                  <c:v>3540.0</c:v>
                </c:pt>
                <c:pt idx="412">
                  <c:v>3530.0</c:v>
                </c:pt>
                <c:pt idx="413">
                  <c:v>3970.0</c:v>
                </c:pt>
                <c:pt idx="456">
                  <c:v>3010.0</c:v>
                </c:pt>
                <c:pt idx="460">
                  <c:v>9620.0</c:v>
                </c:pt>
                <c:pt idx="462">
                  <c:v>11570.0</c:v>
                </c:pt>
                <c:pt idx="464">
                  <c:v>16040.0</c:v>
                </c:pt>
                <c:pt idx="466">
                  <c:v>22470.0</c:v>
                </c:pt>
                <c:pt idx="472">
                  <c:v>25060.0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'--Data--'!$AD$4:$AD$493</c:f>
              <c:numCache>
                <c:formatCode>General</c:formatCode>
                <c:ptCount val="490"/>
                <c:pt idx="18">
                  <c:v>7000.0</c:v>
                </c:pt>
                <c:pt idx="19">
                  <c:v>15180.0</c:v>
                </c:pt>
                <c:pt idx="20">
                  <c:v>24490.0</c:v>
                </c:pt>
                <c:pt idx="21">
                  <c:v>34970.0</c:v>
                </c:pt>
                <c:pt idx="22">
                  <c:v>46960.0</c:v>
                </c:pt>
                <c:pt idx="23">
                  <c:v>60230.0</c:v>
                </c:pt>
                <c:pt idx="24">
                  <c:v>74530.0</c:v>
                </c:pt>
                <c:pt idx="30">
                  <c:v>0.0</c:v>
                </c:pt>
                <c:pt idx="31">
                  <c:v>100.0</c:v>
                </c:pt>
                <c:pt idx="32">
                  <c:v>300.0</c:v>
                </c:pt>
                <c:pt idx="33">
                  <c:v>700.0000000000001</c:v>
                </c:pt>
                <c:pt idx="34">
                  <c:v>1600.0</c:v>
                </c:pt>
                <c:pt idx="35">
                  <c:v>2800.0</c:v>
                </c:pt>
                <c:pt idx="36">
                  <c:v>4300.0</c:v>
                </c:pt>
                <c:pt idx="37">
                  <c:v>59</c:v>
                </c:pt>
                <c:pt idx="38">
                  <c:v>7800.000000000001</c:v>
                </c:pt>
                <c:pt idx="39">
                  <c:v>9500.0</c:v>
                </c:pt>
                <c:pt idx="40">
                  <c:v>11100.0</c:v>
                </c:pt>
                <c:pt idx="41">
                  <c:v>12800.0</c:v>
                </c:pt>
                <c:pt idx="42">
                  <c:v>144</c:v>
                </c:pt>
                <c:pt idx="43">
                  <c:v>15900.0</c:v>
                </c:pt>
                <c:pt idx="44">
                  <c:v>16800.0</c:v>
                </c:pt>
                <c:pt idx="45">
                  <c:v>17600.0</c:v>
                </c:pt>
                <c:pt idx="46">
                  <c:v>18600.0</c:v>
                </c:pt>
                <c:pt idx="47">
                  <c:v>19000.0</c:v>
                </c:pt>
                <c:pt idx="48">
                  <c:v>19600.0</c:v>
                </c:pt>
                <c:pt idx="49">
                  <c:v>19800.0</c:v>
                </c:pt>
                <c:pt idx="50">
                  <c:v>20000.0</c:v>
                </c:pt>
                <c:pt idx="51">
                  <c:v>20400.0</c:v>
                </c:pt>
                <c:pt idx="52">
                  <c:v>20500.0</c:v>
                </c:pt>
                <c:pt idx="71">
                  <c:v>4020.0</c:v>
                </c:pt>
                <c:pt idx="72">
                  <c:v>9060.0</c:v>
                </c:pt>
                <c:pt idx="73">
                  <c:v>15050.0</c:v>
                </c:pt>
                <c:pt idx="74">
                  <c:v>22140.0</c:v>
                </c:pt>
                <c:pt idx="75">
                  <c:v>30580.0</c:v>
                </c:pt>
                <c:pt idx="76">
                  <c:v>40260.0</c:v>
                </c:pt>
                <c:pt idx="77">
                  <c:v>50910.0</c:v>
                </c:pt>
                <c:pt idx="78">
                  <c:v>62140.0</c:v>
                </c:pt>
                <c:pt idx="79">
                  <c:v>0.0</c:v>
                </c:pt>
                <c:pt idx="80">
                  <c:v>100.0</c:v>
                </c:pt>
                <c:pt idx="81">
                  <c:v>200.0</c:v>
                </c:pt>
                <c:pt idx="82">
                  <c:v>500.0</c:v>
                </c:pt>
                <c:pt idx="83">
                  <c:v>1200.0</c:v>
                </c:pt>
                <c:pt idx="84">
                  <c:v>2500.0</c:v>
                </c:pt>
                <c:pt idx="85">
                  <c:v>4200.0</c:v>
                </c:pt>
                <c:pt idx="86">
                  <c:v>6000.0</c:v>
                </c:pt>
                <c:pt idx="87">
                  <c:v>8200.0</c:v>
                </c:pt>
                <c:pt idx="88">
                  <c:v>10400.0</c:v>
                </c:pt>
                <c:pt idx="89">
                  <c:v>12300.0</c:v>
                </c:pt>
                <c:pt idx="90">
                  <c:v>14100.0</c:v>
                </c:pt>
                <c:pt idx="91">
                  <c:v>16200.0</c:v>
                </c:pt>
                <c:pt idx="92">
                  <c:v>17900.0</c:v>
                </c:pt>
                <c:pt idx="93">
                  <c:v>19500.0</c:v>
                </c:pt>
                <c:pt idx="94">
                  <c:v>211</c:v>
                </c:pt>
                <c:pt idx="95">
                  <c:v>22700.0</c:v>
                </c:pt>
                <c:pt idx="96">
                  <c:v>236</c:v>
                </c:pt>
                <c:pt idx="97">
                  <c:v>24300.0</c:v>
                </c:pt>
                <c:pt idx="98">
                  <c:v>24700.0</c:v>
                </c:pt>
                <c:pt idx="99">
                  <c:v>24800.0</c:v>
                </c:pt>
                <c:pt idx="100">
                  <c:v>24800.0</c:v>
                </c:pt>
                <c:pt idx="101">
                  <c:v>24800.0</c:v>
                </c:pt>
                <c:pt idx="102">
                  <c:v>24800.0</c:v>
                </c:pt>
                <c:pt idx="103">
                  <c:v>24800.0</c:v>
                </c:pt>
                <c:pt idx="104">
                  <c:v>24800.0</c:v>
                </c:pt>
                <c:pt idx="105">
                  <c:v>24800.0</c:v>
                </c:pt>
                <c:pt idx="124">
                  <c:v>2190.0</c:v>
                </c:pt>
                <c:pt idx="125">
                  <c:v>4930.0</c:v>
                </c:pt>
                <c:pt idx="126">
                  <c:v>8310.0</c:v>
                </c:pt>
                <c:pt idx="127">
                  <c:v>12360.0</c:v>
                </c:pt>
                <c:pt idx="128">
                  <c:v>16800.0</c:v>
                </c:pt>
                <c:pt idx="129">
                  <c:v>21760.0</c:v>
                </c:pt>
                <c:pt idx="134">
                  <c:v>0.0</c:v>
                </c:pt>
                <c:pt idx="135">
                  <c:v>0.0</c:v>
                </c:pt>
                <c:pt idx="136">
                  <c:v>100.0</c:v>
                </c:pt>
                <c:pt idx="137">
                  <c:v>400.0</c:v>
                </c:pt>
                <c:pt idx="138">
                  <c:v>1000.0</c:v>
                </c:pt>
                <c:pt idx="139">
                  <c:v>2000.0</c:v>
                </c:pt>
                <c:pt idx="140">
                  <c:v>3500.0</c:v>
                </c:pt>
                <c:pt idx="141">
                  <c:v>5400.0</c:v>
                </c:pt>
                <c:pt idx="142">
                  <c:v>7100.0</c:v>
                </c:pt>
                <c:pt idx="143">
                  <c:v>8900.0</c:v>
                </c:pt>
                <c:pt idx="144">
                  <c:v>10900.0</c:v>
                </c:pt>
                <c:pt idx="145">
                  <c:v>12600.0</c:v>
                </c:pt>
                <c:pt idx="146">
                  <c:v>14200.0</c:v>
                </c:pt>
                <c:pt idx="147">
                  <c:v>15900.0</c:v>
                </c:pt>
                <c:pt idx="148">
                  <c:v>17600.0</c:v>
                </c:pt>
                <c:pt idx="149">
                  <c:v>19000.0</c:v>
                </c:pt>
                <c:pt idx="150">
                  <c:v>19800.0</c:v>
                </c:pt>
                <c:pt idx="151">
                  <c:v>20500.0</c:v>
                </c:pt>
                <c:pt idx="152">
                  <c:v>21400.0</c:v>
                </c:pt>
                <c:pt idx="153">
                  <c:v>21700.0</c:v>
                </c:pt>
                <c:pt idx="154">
                  <c:v>22200.0</c:v>
                </c:pt>
                <c:pt idx="155">
                  <c:v>22400.0</c:v>
                </c:pt>
                <c:pt idx="156">
                  <c:v>22500.0</c:v>
                </c:pt>
                <c:pt idx="157">
                  <c:v>226</c:v>
                </c:pt>
                <c:pt idx="158">
                  <c:v>226</c:v>
                </c:pt>
                <c:pt idx="177">
                  <c:v>3950.0</c:v>
                </c:pt>
                <c:pt idx="178">
                  <c:v>8410.0</c:v>
                </c:pt>
                <c:pt idx="179">
                  <c:v>13850.0</c:v>
                </c:pt>
                <c:pt idx="180">
                  <c:v>20520.0</c:v>
                </c:pt>
                <c:pt idx="181">
                  <c:v>28280.0</c:v>
                </c:pt>
                <c:pt idx="182">
                  <c:v>36980.0</c:v>
                </c:pt>
                <c:pt idx="183">
                  <c:v>46540.0</c:v>
                </c:pt>
                <c:pt idx="184">
                  <c:v>56780.0</c:v>
                </c:pt>
                <c:pt idx="185">
                  <c:v>67550.0</c:v>
                </c:pt>
                <c:pt idx="187">
                  <c:v>0.0</c:v>
                </c:pt>
                <c:pt idx="188">
                  <c:v>100.0</c:v>
                </c:pt>
                <c:pt idx="189">
                  <c:v>200.0</c:v>
                </c:pt>
                <c:pt idx="190">
                  <c:v>500.0</c:v>
                </c:pt>
                <c:pt idx="191">
                  <c:v>1200.0</c:v>
                </c:pt>
                <c:pt idx="192">
                  <c:v>2200.0</c:v>
                </c:pt>
                <c:pt idx="193">
                  <c:v>3900.0</c:v>
                </c:pt>
                <c:pt idx="194">
                  <c:v>57</c:v>
                </c:pt>
                <c:pt idx="195">
                  <c:v>7500.0</c:v>
                </c:pt>
                <c:pt idx="196">
                  <c:v>9300.0</c:v>
                </c:pt>
                <c:pt idx="197">
                  <c:v>113</c:v>
                </c:pt>
                <c:pt idx="198">
                  <c:v>13000.0</c:v>
                </c:pt>
                <c:pt idx="199">
                  <c:v>14700.0</c:v>
                </c:pt>
                <c:pt idx="200">
                  <c:v>163</c:v>
                </c:pt>
                <c:pt idx="201">
                  <c:v>18000.0</c:v>
                </c:pt>
                <c:pt idx="202">
                  <c:v>19400.0</c:v>
                </c:pt>
                <c:pt idx="203">
                  <c:v>20200.0</c:v>
                </c:pt>
                <c:pt idx="204">
                  <c:v>20900.0</c:v>
                </c:pt>
                <c:pt idx="205">
                  <c:v>21800.0</c:v>
                </c:pt>
                <c:pt idx="206">
                  <c:v>22100.0</c:v>
                </c:pt>
                <c:pt idx="207">
                  <c:v>226</c:v>
                </c:pt>
                <c:pt idx="208">
                  <c:v>22700.0</c:v>
                </c:pt>
                <c:pt idx="209">
                  <c:v>228</c:v>
                </c:pt>
                <c:pt idx="210">
                  <c:v>23000.0</c:v>
                </c:pt>
                <c:pt idx="211">
                  <c:v>23000.0</c:v>
                </c:pt>
                <c:pt idx="451">
                  <c:v>0.0</c:v>
                </c:pt>
                <c:pt idx="452">
                  <c:v>0.0</c:v>
                </c:pt>
                <c:pt idx="453">
                  <c:v>200.0</c:v>
                </c:pt>
                <c:pt idx="454">
                  <c:v>400.0</c:v>
                </c:pt>
                <c:pt idx="455">
                  <c:v>1100.0</c:v>
                </c:pt>
                <c:pt idx="456">
                  <c:v>2200.0</c:v>
                </c:pt>
                <c:pt idx="457">
                  <c:v>3700.0</c:v>
                </c:pt>
                <c:pt idx="458">
                  <c:v>57</c:v>
                </c:pt>
                <c:pt idx="459">
                  <c:v>7700.0</c:v>
                </c:pt>
                <c:pt idx="460">
                  <c:v>9600.0</c:v>
                </c:pt>
                <c:pt idx="461">
                  <c:v>114</c:v>
                </c:pt>
                <c:pt idx="462">
                  <c:v>13500.0</c:v>
                </c:pt>
                <c:pt idx="463">
                  <c:v>15200.0</c:v>
                </c:pt>
                <c:pt idx="464">
                  <c:v>16800.0</c:v>
                </c:pt>
                <c:pt idx="465">
                  <c:v>18500.0</c:v>
                </c:pt>
                <c:pt idx="466">
                  <c:v>201</c:v>
                </c:pt>
                <c:pt idx="467">
                  <c:v>21400.0</c:v>
                </c:pt>
                <c:pt idx="468">
                  <c:v>22200.0</c:v>
                </c:pt>
                <c:pt idx="469">
                  <c:v>228</c:v>
                </c:pt>
                <c:pt idx="470">
                  <c:v>23500.0</c:v>
                </c:pt>
                <c:pt idx="471">
                  <c:v>23700.0</c:v>
                </c:pt>
                <c:pt idx="472">
                  <c:v>23900.0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34424"/>
        <c:axId val="-2110831400"/>
      </c:scatterChart>
      <c:valAx>
        <c:axId val="-211083442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0831400"/>
        <c:crosses val="autoZero"/>
        <c:crossBetween val="midCat"/>
      </c:valAx>
      <c:valAx>
        <c:axId val="-2110831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Accumulated</a:t>
                </a:r>
                <a:r>
                  <a:rPr lang="en-US" baseline="0"/>
                  <a:t> biomass kg/ha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083442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0953774060175192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'--Data--'!$N$4:$N$493</c:f>
              <c:numCache>
                <c:formatCode>General</c:formatCode>
                <c:ptCount val="490"/>
                <c:pt idx="18">
                  <c:v>963.009999999999</c:v>
                </c:pt>
                <c:pt idx="19">
                  <c:v>1201.02</c:v>
                </c:pt>
                <c:pt idx="20">
                  <c:v>779.669999999999</c:v>
                </c:pt>
                <c:pt idx="21">
                  <c:v>1352.55999999999</c:v>
                </c:pt>
                <c:pt idx="22">
                  <c:v>1451.56999999999</c:v>
                </c:pt>
                <c:pt idx="23">
                  <c:v>1357.75</c:v>
                </c:pt>
                <c:pt idx="24">
                  <c:v>1499.83999999999</c:v>
                </c:pt>
                <c:pt idx="25">
                  <c:v>1468.63</c:v>
                </c:pt>
                <c:pt idx="26">
                  <c:v>1628.72</c:v>
                </c:pt>
                <c:pt idx="27">
                  <c:v>241.74</c:v>
                </c:pt>
                <c:pt idx="28">
                  <c:v>245.229999999999</c:v>
                </c:pt>
                <c:pt idx="29">
                  <c:v>0.0</c:v>
                </c:pt>
                <c:pt idx="30">
                  <c:v>0.0</c:v>
                </c:pt>
                <c:pt idx="31">
                  <c:v>2.33999999999999</c:v>
                </c:pt>
                <c:pt idx="32">
                  <c:v>321.81</c:v>
                </c:pt>
                <c:pt idx="33">
                  <c:v>328.959999999999</c:v>
                </c:pt>
                <c:pt idx="34">
                  <c:v>1558.30999999999</c:v>
                </c:pt>
                <c:pt idx="35">
                  <c:v>1885.30999999999</c:v>
                </c:pt>
                <c:pt idx="36">
                  <c:v>1923.39</c:v>
                </c:pt>
                <c:pt idx="37">
                  <c:v>1559.94</c:v>
                </c:pt>
                <c:pt idx="38">
                  <c:v>1531.3</c:v>
                </c:pt>
                <c:pt idx="39">
                  <c:v>1697.60999999999</c:v>
                </c:pt>
                <c:pt idx="40">
                  <c:v>1658.39</c:v>
                </c:pt>
                <c:pt idx="41">
                  <c:v>1438.33999999999</c:v>
                </c:pt>
                <c:pt idx="42">
                  <c:v>1512.58999999999</c:v>
                </c:pt>
                <c:pt idx="43">
                  <c:v>1090.08999999999</c:v>
                </c:pt>
                <c:pt idx="44">
                  <c:v>708.47</c:v>
                </c:pt>
                <c:pt idx="45">
                  <c:v>1075.23</c:v>
                </c:pt>
                <c:pt idx="46">
                  <c:v>1115.72</c:v>
                </c:pt>
                <c:pt idx="47">
                  <c:v>545.07</c:v>
                </c:pt>
                <c:pt idx="48">
                  <c:v>410.819999999999</c:v>
                </c:pt>
                <c:pt idx="49">
                  <c:v>340.889999999999</c:v>
                </c:pt>
                <c:pt idx="50">
                  <c:v>254.19</c:v>
                </c:pt>
                <c:pt idx="51">
                  <c:v>248.86</c:v>
                </c:pt>
                <c:pt idx="52">
                  <c:v>228.099999999999</c:v>
                </c:pt>
                <c:pt idx="71">
                  <c:v>591.139999999999</c:v>
                </c:pt>
                <c:pt idx="72">
                  <c:v>920.85</c:v>
                </c:pt>
                <c:pt idx="73">
                  <c:v>468.139999999999</c:v>
                </c:pt>
                <c:pt idx="74">
                  <c:v>1285.74</c:v>
                </c:pt>
                <c:pt idx="75">
                  <c:v>1324.28</c:v>
                </c:pt>
                <c:pt idx="76">
                  <c:v>1218.53</c:v>
                </c:pt>
                <c:pt idx="77">
                  <c:v>1211.18</c:v>
                </c:pt>
                <c:pt idx="78">
                  <c:v>294.22</c:v>
                </c:pt>
                <c:pt idx="79">
                  <c:v>416.81</c:v>
                </c:pt>
                <c:pt idx="80">
                  <c:v>49.34</c:v>
                </c:pt>
                <c:pt idx="81">
                  <c:v>51.77</c:v>
                </c:pt>
                <c:pt idx="82">
                  <c:v>499.43</c:v>
                </c:pt>
                <c:pt idx="83">
                  <c:v>459.56</c:v>
                </c:pt>
                <c:pt idx="84">
                  <c:v>1329.81999999999</c:v>
                </c:pt>
                <c:pt idx="85">
                  <c:v>1460.77</c:v>
                </c:pt>
                <c:pt idx="86">
                  <c:v>1439.83999999999</c:v>
                </c:pt>
                <c:pt idx="87">
                  <c:v>1438.39</c:v>
                </c:pt>
                <c:pt idx="88">
                  <c:v>1898.79</c:v>
                </c:pt>
                <c:pt idx="89">
                  <c:v>1954.30999999999</c:v>
                </c:pt>
                <c:pt idx="90">
                  <c:v>1503.35999999999</c:v>
                </c:pt>
                <c:pt idx="91">
                  <c:v>1496.72</c:v>
                </c:pt>
                <c:pt idx="92">
                  <c:v>1414.69</c:v>
                </c:pt>
                <c:pt idx="93">
                  <c:v>1326.72</c:v>
                </c:pt>
                <c:pt idx="94">
                  <c:v>1482.72</c:v>
                </c:pt>
                <c:pt idx="95">
                  <c:v>1364.52</c:v>
                </c:pt>
                <c:pt idx="96">
                  <c:v>695.11</c:v>
                </c:pt>
                <c:pt idx="97">
                  <c:v>416.23</c:v>
                </c:pt>
                <c:pt idx="98">
                  <c:v>409.44</c:v>
                </c:pt>
                <c:pt idx="99">
                  <c:v>393.449999999999</c:v>
                </c:pt>
                <c:pt idx="100">
                  <c:v>189.09</c:v>
                </c:pt>
                <c:pt idx="101">
                  <c:v>120.25</c:v>
                </c:pt>
                <c:pt idx="102">
                  <c:v>169.27</c:v>
                </c:pt>
                <c:pt idx="103">
                  <c:v>161.3</c:v>
                </c:pt>
                <c:pt idx="104">
                  <c:v>178.139999999999</c:v>
                </c:pt>
                <c:pt idx="105">
                  <c:v>169.09</c:v>
                </c:pt>
                <c:pt idx="124">
                  <c:v>1166.59999999999</c:v>
                </c:pt>
                <c:pt idx="125">
                  <c:v>1445.74</c:v>
                </c:pt>
                <c:pt idx="126">
                  <c:v>829.46</c:v>
                </c:pt>
                <c:pt idx="127">
                  <c:v>1323.92</c:v>
                </c:pt>
                <c:pt idx="128">
                  <c:v>1618.46</c:v>
                </c:pt>
                <c:pt idx="129">
                  <c:v>1394.69</c:v>
                </c:pt>
                <c:pt idx="130">
                  <c:v>1623.65</c:v>
                </c:pt>
                <c:pt idx="131">
                  <c:v>1582.27</c:v>
                </c:pt>
                <c:pt idx="132">
                  <c:v>1725.84999999999</c:v>
                </c:pt>
                <c:pt idx="133">
                  <c:v>373.81</c:v>
                </c:pt>
                <c:pt idx="134">
                  <c:v>329.959999999999</c:v>
                </c:pt>
                <c:pt idx="135">
                  <c:v>39.28</c:v>
                </c:pt>
                <c:pt idx="136">
                  <c:v>35.7599999999999</c:v>
                </c:pt>
                <c:pt idx="137">
                  <c:v>265.709999999999</c:v>
                </c:pt>
                <c:pt idx="138">
                  <c:v>844.509999999999</c:v>
                </c:pt>
                <c:pt idx="139">
                  <c:v>816.61</c:v>
                </c:pt>
                <c:pt idx="140">
                  <c:v>1548.97</c:v>
                </c:pt>
                <c:pt idx="141">
                  <c:v>2012.38</c:v>
                </c:pt>
                <c:pt idx="142">
                  <c:v>2066.71999999999</c:v>
                </c:pt>
                <c:pt idx="143">
                  <c:v>1665.09999999999</c:v>
                </c:pt>
                <c:pt idx="144">
                  <c:v>1608.91</c:v>
                </c:pt>
                <c:pt idx="145">
                  <c:v>1616.42</c:v>
                </c:pt>
                <c:pt idx="146">
                  <c:v>1548.82999999999</c:v>
                </c:pt>
                <c:pt idx="147">
                  <c:v>1597.16</c:v>
                </c:pt>
                <c:pt idx="148">
                  <c:v>1629.89</c:v>
                </c:pt>
                <c:pt idx="149">
                  <c:v>1058.56999999999</c:v>
                </c:pt>
                <c:pt idx="150">
                  <c:v>647.09</c:v>
                </c:pt>
                <c:pt idx="151">
                  <c:v>1039.57999999999</c:v>
                </c:pt>
                <c:pt idx="152">
                  <c:v>1018.98</c:v>
                </c:pt>
                <c:pt idx="153">
                  <c:v>532.12</c:v>
                </c:pt>
                <c:pt idx="154">
                  <c:v>449.569999999999</c:v>
                </c:pt>
                <c:pt idx="155">
                  <c:v>404.12</c:v>
                </c:pt>
                <c:pt idx="156">
                  <c:v>251.789999999999</c:v>
                </c:pt>
                <c:pt idx="157">
                  <c:v>205.41</c:v>
                </c:pt>
                <c:pt idx="158">
                  <c:v>204.009999999999</c:v>
                </c:pt>
                <c:pt idx="177">
                  <c:v>1297.38</c:v>
                </c:pt>
                <c:pt idx="178">
                  <c:v>1349.55999999999</c:v>
                </c:pt>
                <c:pt idx="179">
                  <c:v>943.59</c:v>
                </c:pt>
                <c:pt idx="180">
                  <c:v>1354.32999999999</c:v>
                </c:pt>
                <c:pt idx="181">
                  <c:v>1537.85999999999</c:v>
                </c:pt>
                <c:pt idx="182">
                  <c:v>1398.32999999999</c:v>
                </c:pt>
                <c:pt idx="183">
                  <c:v>1494.65</c:v>
                </c:pt>
                <c:pt idx="184">
                  <c:v>1594.5</c:v>
                </c:pt>
                <c:pt idx="185">
                  <c:v>1595.30999999999</c:v>
                </c:pt>
                <c:pt idx="186">
                  <c:v>237.31</c:v>
                </c:pt>
                <c:pt idx="187">
                  <c:v>233.849999999999</c:v>
                </c:pt>
                <c:pt idx="188">
                  <c:v>16.57</c:v>
                </c:pt>
                <c:pt idx="189">
                  <c:v>14.85</c:v>
                </c:pt>
                <c:pt idx="190">
                  <c:v>141.15</c:v>
                </c:pt>
                <c:pt idx="191">
                  <c:v>774.929999999999</c:v>
                </c:pt>
                <c:pt idx="192">
                  <c:v>658.72</c:v>
                </c:pt>
                <c:pt idx="193">
                  <c:v>1522.95</c:v>
                </c:pt>
                <c:pt idx="194">
                  <c:v>1926.97</c:v>
                </c:pt>
                <c:pt idx="195">
                  <c:v>1984.30999999999</c:v>
                </c:pt>
                <c:pt idx="196">
                  <c:v>1564.22</c:v>
                </c:pt>
                <c:pt idx="197">
                  <c:v>1536.13</c:v>
                </c:pt>
                <c:pt idx="198">
                  <c:v>1601.11999999999</c:v>
                </c:pt>
                <c:pt idx="199">
                  <c:v>1542.22</c:v>
                </c:pt>
                <c:pt idx="200">
                  <c:v>1443.58999999999</c:v>
                </c:pt>
                <c:pt idx="201">
                  <c:v>1522.94</c:v>
                </c:pt>
                <c:pt idx="202">
                  <c:v>992.5299999999989</c:v>
                </c:pt>
                <c:pt idx="203">
                  <c:v>672.1</c:v>
                </c:pt>
                <c:pt idx="204">
                  <c:v>1012.85</c:v>
                </c:pt>
                <c:pt idx="205">
                  <c:v>1041.45</c:v>
                </c:pt>
                <c:pt idx="206">
                  <c:v>454.11</c:v>
                </c:pt>
                <c:pt idx="207">
                  <c:v>400.99</c:v>
                </c:pt>
                <c:pt idx="208">
                  <c:v>346.06</c:v>
                </c:pt>
                <c:pt idx="209">
                  <c:v>260.05</c:v>
                </c:pt>
                <c:pt idx="210">
                  <c:v>258.889999999999</c:v>
                </c:pt>
                <c:pt idx="211">
                  <c:v>256.329999999999</c:v>
                </c:pt>
                <c:pt idx="230">
                  <c:v>1270.83999999999</c:v>
                </c:pt>
                <c:pt idx="231">
                  <c:v>1446.56999999999</c:v>
                </c:pt>
                <c:pt idx="232">
                  <c:v>908.009999999999</c:v>
                </c:pt>
                <c:pt idx="233">
                  <c:v>1367.21</c:v>
                </c:pt>
                <c:pt idx="234">
                  <c:v>1728.48</c:v>
                </c:pt>
                <c:pt idx="235">
                  <c:v>1066.33999999999</c:v>
                </c:pt>
                <c:pt idx="236">
                  <c:v>1008.11</c:v>
                </c:pt>
                <c:pt idx="237">
                  <c:v>1708.77</c:v>
                </c:pt>
                <c:pt idx="238">
                  <c:v>1947.55999999999</c:v>
                </c:pt>
                <c:pt idx="239">
                  <c:v>810.23</c:v>
                </c:pt>
                <c:pt idx="240">
                  <c:v>1168.88</c:v>
                </c:pt>
                <c:pt idx="241">
                  <c:v>1326.76</c:v>
                </c:pt>
                <c:pt idx="242">
                  <c:v>1137.72</c:v>
                </c:pt>
                <c:pt idx="243">
                  <c:v>858.71</c:v>
                </c:pt>
                <c:pt idx="244">
                  <c:v>1606.71</c:v>
                </c:pt>
                <c:pt idx="245">
                  <c:v>1676.69</c:v>
                </c:pt>
                <c:pt idx="246">
                  <c:v>1518.17</c:v>
                </c:pt>
                <c:pt idx="247">
                  <c:v>1524.06999999999</c:v>
                </c:pt>
                <c:pt idx="248">
                  <c:v>1562.32999999999</c:v>
                </c:pt>
                <c:pt idx="249">
                  <c:v>1198.47</c:v>
                </c:pt>
                <c:pt idx="250">
                  <c:v>1150.59999999999</c:v>
                </c:pt>
                <c:pt idx="251">
                  <c:v>1175.32999999999</c:v>
                </c:pt>
                <c:pt idx="252">
                  <c:v>1190.35999999999</c:v>
                </c:pt>
                <c:pt idx="253">
                  <c:v>1135.34999999999</c:v>
                </c:pt>
                <c:pt idx="254">
                  <c:v>1145.36999999999</c:v>
                </c:pt>
                <c:pt idx="255">
                  <c:v>794.21</c:v>
                </c:pt>
                <c:pt idx="256">
                  <c:v>507.04</c:v>
                </c:pt>
                <c:pt idx="257">
                  <c:v>913.149999999999</c:v>
                </c:pt>
                <c:pt idx="258">
                  <c:v>999.86</c:v>
                </c:pt>
                <c:pt idx="259">
                  <c:v>691.4400000000001</c:v>
                </c:pt>
                <c:pt idx="260">
                  <c:v>774.2</c:v>
                </c:pt>
                <c:pt idx="261">
                  <c:v>754.899999999999</c:v>
                </c:pt>
                <c:pt idx="262">
                  <c:v>591.6</c:v>
                </c:pt>
                <c:pt idx="263">
                  <c:v>538.4099999999989</c:v>
                </c:pt>
                <c:pt idx="264">
                  <c:v>469.73</c:v>
                </c:pt>
                <c:pt idx="283">
                  <c:v>1108.8</c:v>
                </c:pt>
                <c:pt idx="284">
                  <c:v>1038.52</c:v>
                </c:pt>
                <c:pt idx="285">
                  <c:v>736.32</c:v>
                </c:pt>
                <c:pt idx="286">
                  <c:v>452.19</c:v>
                </c:pt>
                <c:pt idx="287">
                  <c:v>570.5399999999991</c:v>
                </c:pt>
                <c:pt idx="288">
                  <c:v>1371.45</c:v>
                </c:pt>
                <c:pt idx="289">
                  <c:v>1229.96</c:v>
                </c:pt>
                <c:pt idx="290">
                  <c:v>1895.60999999999</c:v>
                </c:pt>
                <c:pt idx="291">
                  <c:v>1839.34999999999</c:v>
                </c:pt>
                <c:pt idx="292">
                  <c:v>883.399999999999</c:v>
                </c:pt>
                <c:pt idx="293">
                  <c:v>1097.79</c:v>
                </c:pt>
                <c:pt idx="294">
                  <c:v>1788.38</c:v>
                </c:pt>
                <c:pt idx="295">
                  <c:v>1514.29</c:v>
                </c:pt>
                <c:pt idx="296">
                  <c:v>104.15</c:v>
                </c:pt>
                <c:pt idx="297">
                  <c:v>1202.81999999999</c:v>
                </c:pt>
                <c:pt idx="298">
                  <c:v>1182.16</c:v>
                </c:pt>
                <c:pt idx="299">
                  <c:v>427.3</c:v>
                </c:pt>
                <c:pt idx="300">
                  <c:v>307.94</c:v>
                </c:pt>
                <c:pt idx="301">
                  <c:v>315.829999999999</c:v>
                </c:pt>
                <c:pt idx="302">
                  <c:v>273.54</c:v>
                </c:pt>
                <c:pt idx="303">
                  <c:v>1389.34999999999</c:v>
                </c:pt>
                <c:pt idx="304">
                  <c:v>1382.80999999999</c:v>
                </c:pt>
                <c:pt idx="305">
                  <c:v>1389.55</c:v>
                </c:pt>
                <c:pt idx="306">
                  <c:v>1266.81999999999</c:v>
                </c:pt>
                <c:pt idx="307">
                  <c:v>878.309999999999</c:v>
                </c:pt>
                <c:pt idx="308">
                  <c:v>833.5299999999989</c:v>
                </c:pt>
                <c:pt idx="309">
                  <c:v>554.85</c:v>
                </c:pt>
                <c:pt idx="310">
                  <c:v>678.95</c:v>
                </c:pt>
                <c:pt idx="311">
                  <c:v>699.47</c:v>
                </c:pt>
                <c:pt idx="312">
                  <c:v>470.259999999999</c:v>
                </c:pt>
                <c:pt idx="313">
                  <c:v>795.36</c:v>
                </c:pt>
                <c:pt idx="314">
                  <c:v>738.279999999999</c:v>
                </c:pt>
                <c:pt idx="315">
                  <c:v>728.69</c:v>
                </c:pt>
                <c:pt idx="316">
                  <c:v>727.08</c:v>
                </c:pt>
                <c:pt idx="317">
                  <c:v>559.71</c:v>
                </c:pt>
                <c:pt idx="336">
                  <c:v>1002.49</c:v>
                </c:pt>
                <c:pt idx="337">
                  <c:v>1323.61999999999</c:v>
                </c:pt>
                <c:pt idx="338">
                  <c:v>719.32</c:v>
                </c:pt>
                <c:pt idx="339">
                  <c:v>774.87</c:v>
                </c:pt>
                <c:pt idx="340">
                  <c:v>704.509999999999</c:v>
                </c:pt>
                <c:pt idx="341">
                  <c:v>1125.55999999999</c:v>
                </c:pt>
                <c:pt idx="342">
                  <c:v>1342.77</c:v>
                </c:pt>
                <c:pt idx="343">
                  <c:v>664.98</c:v>
                </c:pt>
                <c:pt idx="344">
                  <c:v>782.34</c:v>
                </c:pt>
                <c:pt idx="345">
                  <c:v>803.309999999999</c:v>
                </c:pt>
                <c:pt idx="346">
                  <c:v>734.12</c:v>
                </c:pt>
                <c:pt idx="347">
                  <c:v>2040.86999999999</c:v>
                </c:pt>
                <c:pt idx="348">
                  <c:v>1848.07999999999</c:v>
                </c:pt>
                <c:pt idx="349">
                  <c:v>827.389999999999</c:v>
                </c:pt>
                <c:pt idx="350">
                  <c:v>1431.01</c:v>
                </c:pt>
                <c:pt idx="351">
                  <c:v>1292.82999999999</c:v>
                </c:pt>
                <c:pt idx="352">
                  <c:v>594.639999999999</c:v>
                </c:pt>
                <c:pt idx="353">
                  <c:v>587.57</c:v>
                </c:pt>
                <c:pt idx="354">
                  <c:v>601.23</c:v>
                </c:pt>
                <c:pt idx="355">
                  <c:v>1315.43</c:v>
                </c:pt>
                <c:pt idx="356">
                  <c:v>1266.7</c:v>
                </c:pt>
                <c:pt idx="357">
                  <c:v>1202.05999999999</c:v>
                </c:pt>
                <c:pt idx="358">
                  <c:v>1131.84999999999</c:v>
                </c:pt>
                <c:pt idx="359">
                  <c:v>1231.4</c:v>
                </c:pt>
                <c:pt idx="360">
                  <c:v>1232.45</c:v>
                </c:pt>
                <c:pt idx="361">
                  <c:v>1064.17</c:v>
                </c:pt>
                <c:pt idx="362">
                  <c:v>653.639999999999</c:v>
                </c:pt>
                <c:pt idx="363">
                  <c:v>657.289999999999</c:v>
                </c:pt>
                <c:pt idx="364">
                  <c:v>594.0299999999989</c:v>
                </c:pt>
                <c:pt idx="365">
                  <c:v>734.269999999999</c:v>
                </c:pt>
                <c:pt idx="366">
                  <c:v>989.37</c:v>
                </c:pt>
                <c:pt idx="367">
                  <c:v>891.299999999999</c:v>
                </c:pt>
                <c:pt idx="368">
                  <c:v>795.72</c:v>
                </c:pt>
                <c:pt idx="369">
                  <c:v>745.519999999999</c:v>
                </c:pt>
                <c:pt idx="370">
                  <c:v>596.769999999999</c:v>
                </c:pt>
                <c:pt idx="389">
                  <c:v>101.099999999999</c:v>
                </c:pt>
                <c:pt idx="390">
                  <c:v>193.9</c:v>
                </c:pt>
                <c:pt idx="391">
                  <c:v>37.3999999999999</c:v>
                </c:pt>
                <c:pt idx="392">
                  <c:v>45.35</c:v>
                </c:pt>
                <c:pt idx="393">
                  <c:v>60.64</c:v>
                </c:pt>
                <c:pt idx="394">
                  <c:v>125.17</c:v>
                </c:pt>
                <c:pt idx="395">
                  <c:v>37.8999999999999</c:v>
                </c:pt>
                <c:pt idx="396">
                  <c:v>54.32</c:v>
                </c:pt>
                <c:pt idx="397">
                  <c:v>135.37</c:v>
                </c:pt>
                <c:pt idx="398">
                  <c:v>247.509999999999</c:v>
                </c:pt>
                <c:pt idx="399">
                  <c:v>278.17</c:v>
                </c:pt>
                <c:pt idx="400">
                  <c:v>861.11</c:v>
                </c:pt>
                <c:pt idx="401">
                  <c:v>774.149999999999</c:v>
                </c:pt>
                <c:pt idx="402">
                  <c:v>917.509999999999</c:v>
                </c:pt>
                <c:pt idx="403">
                  <c:v>910.899999999999</c:v>
                </c:pt>
                <c:pt idx="404">
                  <c:v>861.6599999999989</c:v>
                </c:pt>
                <c:pt idx="405">
                  <c:v>1197.19</c:v>
                </c:pt>
                <c:pt idx="406">
                  <c:v>1661.71</c:v>
                </c:pt>
                <c:pt idx="407">
                  <c:v>1692.36999999999</c:v>
                </c:pt>
                <c:pt idx="408">
                  <c:v>1294.98</c:v>
                </c:pt>
                <c:pt idx="409">
                  <c:v>1196.01</c:v>
                </c:pt>
                <c:pt idx="410">
                  <c:v>1193.31999999999</c:v>
                </c:pt>
                <c:pt idx="411">
                  <c:v>1074.05</c:v>
                </c:pt>
                <c:pt idx="412">
                  <c:v>1179.88</c:v>
                </c:pt>
                <c:pt idx="413">
                  <c:v>1240.44</c:v>
                </c:pt>
                <c:pt idx="414">
                  <c:v>736.549999999999</c:v>
                </c:pt>
                <c:pt idx="415">
                  <c:v>426.029999999999</c:v>
                </c:pt>
                <c:pt idx="416">
                  <c:v>55.8999999999999</c:v>
                </c:pt>
                <c:pt idx="417">
                  <c:v>53.13</c:v>
                </c:pt>
                <c:pt idx="418">
                  <c:v>86.9699999999999</c:v>
                </c:pt>
                <c:pt idx="419">
                  <c:v>63.13</c:v>
                </c:pt>
                <c:pt idx="420">
                  <c:v>128.87</c:v>
                </c:pt>
                <c:pt idx="421">
                  <c:v>55.9099999999999</c:v>
                </c:pt>
                <c:pt idx="422">
                  <c:v>72.9699999999999</c:v>
                </c:pt>
                <c:pt idx="423">
                  <c:v>70.12</c:v>
                </c:pt>
                <c:pt idx="442">
                  <c:v>741.83</c:v>
                </c:pt>
                <c:pt idx="443">
                  <c:v>1136.5</c:v>
                </c:pt>
                <c:pt idx="444">
                  <c:v>584.279999999999</c:v>
                </c:pt>
                <c:pt idx="445">
                  <c:v>1222.97</c:v>
                </c:pt>
                <c:pt idx="446">
                  <c:v>1587.82999999999</c:v>
                </c:pt>
                <c:pt idx="447">
                  <c:v>1299.28</c:v>
                </c:pt>
                <c:pt idx="448">
                  <c:v>1337.11999999999</c:v>
                </c:pt>
                <c:pt idx="449">
                  <c:v>832.12</c:v>
                </c:pt>
                <c:pt idx="450">
                  <c:v>959.049999999999</c:v>
                </c:pt>
                <c:pt idx="451">
                  <c:v>0.55</c:v>
                </c:pt>
                <c:pt idx="452">
                  <c:v>0.56</c:v>
                </c:pt>
                <c:pt idx="453">
                  <c:v>362.589999999999</c:v>
                </c:pt>
                <c:pt idx="454">
                  <c:v>330.04</c:v>
                </c:pt>
                <c:pt idx="455">
                  <c:v>1163.13</c:v>
                </c:pt>
                <c:pt idx="456">
                  <c:v>1455.09999999999</c:v>
                </c:pt>
                <c:pt idx="457">
                  <c:v>1355.35999999999</c:v>
                </c:pt>
                <c:pt idx="458">
                  <c:v>1551.80999999999</c:v>
                </c:pt>
                <c:pt idx="459">
                  <c:v>2107.42999999999</c:v>
                </c:pt>
                <c:pt idx="460">
                  <c:v>2152.34999999999</c:v>
                </c:pt>
                <c:pt idx="461">
                  <c:v>1573.32999999999</c:v>
                </c:pt>
                <c:pt idx="462">
                  <c:v>1556.14</c:v>
                </c:pt>
                <c:pt idx="463">
                  <c:v>1451.15</c:v>
                </c:pt>
                <c:pt idx="464">
                  <c:v>1463.48</c:v>
                </c:pt>
                <c:pt idx="465">
                  <c:v>1510.97</c:v>
                </c:pt>
                <c:pt idx="466">
                  <c:v>1547.73</c:v>
                </c:pt>
                <c:pt idx="467">
                  <c:v>971.419999999999</c:v>
                </c:pt>
                <c:pt idx="468">
                  <c:v>569.47</c:v>
                </c:pt>
                <c:pt idx="469">
                  <c:v>833.84</c:v>
                </c:pt>
                <c:pt idx="470">
                  <c:v>923.21</c:v>
                </c:pt>
                <c:pt idx="471">
                  <c:v>388.899999999999</c:v>
                </c:pt>
                <c:pt idx="472">
                  <c:v>230.479999999999</c:v>
                </c:pt>
                <c:pt idx="473">
                  <c:v>287.339999999999</c:v>
                </c:pt>
                <c:pt idx="474">
                  <c:v>190.36</c:v>
                </c:pt>
                <c:pt idx="475">
                  <c:v>127.8</c:v>
                </c:pt>
                <c:pt idx="476">
                  <c:v>122.47</c:v>
                </c:pt>
              </c:numCache>
            </c:numRef>
          </c:yVal>
          <c:smooth val="0"/>
        </c:ser>
        <c:ser>
          <c:idx val="2"/>
          <c:order val="1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'--Data--'!$AC$4:$AC$493</c:f>
              <c:numCache>
                <c:formatCode>General</c:formatCode>
                <c:ptCount val="490"/>
                <c:pt idx="18">
                  <c:v>7000.0</c:v>
                </c:pt>
                <c:pt idx="19">
                  <c:v>8180.0</c:v>
                </c:pt>
                <c:pt idx="20">
                  <c:v>9310.0</c:v>
                </c:pt>
                <c:pt idx="21">
                  <c:v>10480.0</c:v>
                </c:pt>
                <c:pt idx="22">
                  <c:v>1199</c:v>
                </c:pt>
                <c:pt idx="23">
                  <c:v>13270.0</c:v>
                </c:pt>
                <c:pt idx="24">
                  <c:v>14300.0</c:v>
                </c:pt>
                <c:pt idx="30">
                  <c:v>0.0</c:v>
                </c:pt>
                <c:pt idx="31">
                  <c:v>100.0</c:v>
                </c:pt>
                <c:pt idx="32">
                  <c:v>200.0</c:v>
                </c:pt>
                <c:pt idx="33">
                  <c:v>400.0000000000001</c:v>
                </c:pt>
                <c:pt idx="34">
                  <c:v>899.9999999999999</c:v>
                </c:pt>
                <c:pt idx="35">
                  <c:v>1200.0</c:v>
                </c:pt>
                <c:pt idx="36">
                  <c:v>15</c:v>
                </c:pt>
                <c:pt idx="37">
                  <c:v>16</c:v>
                </c:pt>
                <c:pt idx="38">
                  <c:v>1900.000000000002</c:v>
                </c:pt>
                <c:pt idx="39">
                  <c:v>17</c:v>
                </c:pt>
                <c:pt idx="40">
                  <c:v>1600.000000000002</c:v>
                </c:pt>
                <c:pt idx="41">
                  <c:v>1699.999999999998</c:v>
                </c:pt>
                <c:pt idx="42">
                  <c:v>1599.999999999998</c:v>
                </c:pt>
                <c:pt idx="43">
                  <c:v>1500.000000000002</c:v>
                </c:pt>
                <c:pt idx="44">
                  <c:v>900.0</c:v>
                </c:pt>
                <c:pt idx="45">
                  <c:v>800.0</c:v>
                </c:pt>
                <c:pt idx="46">
                  <c:v>1000.0</c:v>
                </c:pt>
                <c:pt idx="47">
                  <c:v>400.0</c:v>
                </c:pt>
                <c:pt idx="48">
                  <c:v>600.0</c:v>
                </c:pt>
                <c:pt idx="49">
                  <c:v>200.0</c:v>
                </c:pt>
                <c:pt idx="50">
                  <c:v>200.0</c:v>
                </c:pt>
                <c:pt idx="51">
                  <c:v>400.0</c:v>
                </c:pt>
                <c:pt idx="52">
                  <c:v>100.0</c:v>
                </c:pt>
                <c:pt idx="71">
                  <c:v>4020.0</c:v>
                </c:pt>
                <c:pt idx="72">
                  <c:v>504</c:v>
                </c:pt>
                <c:pt idx="73">
                  <c:v>5990.0</c:v>
                </c:pt>
                <c:pt idx="74">
                  <c:v>7090.0</c:v>
                </c:pt>
                <c:pt idx="75">
                  <c:v>8440.0</c:v>
                </c:pt>
                <c:pt idx="76">
                  <c:v>9680.0</c:v>
                </c:pt>
                <c:pt idx="77">
                  <c:v>10650.0</c:v>
                </c:pt>
                <c:pt idx="78">
                  <c:v>11230.0</c:v>
                </c:pt>
                <c:pt idx="79">
                  <c:v>0.0</c:v>
                </c:pt>
                <c:pt idx="80">
                  <c:v>100.0</c:v>
                </c:pt>
                <c:pt idx="81">
                  <c:v>100.0</c:v>
                </c:pt>
                <c:pt idx="82">
                  <c:v>300.0</c:v>
                </c:pt>
                <c:pt idx="83">
                  <c:v>700.0</c:v>
                </c:pt>
                <c:pt idx="84">
                  <c:v>1300.0</c:v>
                </c:pt>
                <c:pt idx="85">
                  <c:v>1700.0</c:v>
                </c:pt>
                <c:pt idx="86">
                  <c:v>1800.0</c:v>
                </c:pt>
                <c:pt idx="87">
                  <c:v>2200.0</c:v>
                </c:pt>
                <c:pt idx="88">
                  <c:v>2200.0</c:v>
                </c:pt>
                <c:pt idx="89">
                  <c:v>1900.0</c:v>
                </c:pt>
                <c:pt idx="90">
                  <c:v>1800.0</c:v>
                </c:pt>
                <c:pt idx="91">
                  <c:v>2100.000000000004</c:v>
                </c:pt>
                <c:pt idx="92">
                  <c:v>1699.999999999996</c:v>
                </c:pt>
                <c:pt idx="93">
                  <c:v>1600.0</c:v>
                </c:pt>
                <c:pt idx="94">
                  <c:v>1599.999999999996</c:v>
                </c:pt>
                <c:pt idx="95">
                  <c:v>1600.000000000004</c:v>
                </c:pt>
                <c:pt idx="96">
                  <c:v>899.9999999999963</c:v>
                </c:pt>
                <c:pt idx="97">
                  <c:v>700.0000000000036</c:v>
                </c:pt>
                <c:pt idx="98">
                  <c:v>400.0000000000036</c:v>
                </c:pt>
                <c:pt idx="99">
                  <c:v>99.99999999999636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24">
                  <c:v>2190.0</c:v>
                </c:pt>
                <c:pt idx="125">
                  <c:v>2740.0</c:v>
                </c:pt>
                <c:pt idx="126">
                  <c:v>3380.0</c:v>
                </c:pt>
                <c:pt idx="127">
                  <c:v>4050.0</c:v>
                </c:pt>
                <c:pt idx="128">
                  <c:v>4440.0</c:v>
                </c:pt>
                <c:pt idx="129">
                  <c:v>496</c:v>
                </c:pt>
                <c:pt idx="134">
                  <c:v>0.0</c:v>
                </c:pt>
                <c:pt idx="135">
                  <c:v>0.0</c:v>
                </c:pt>
                <c:pt idx="136">
                  <c:v>100.0</c:v>
                </c:pt>
                <c:pt idx="137">
                  <c:v>300.0</c:v>
                </c:pt>
                <c:pt idx="138">
                  <c:v>600.0</c:v>
                </c:pt>
                <c:pt idx="139">
                  <c:v>1000.0</c:v>
                </c:pt>
                <c:pt idx="140">
                  <c:v>1500.0</c:v>
                </c:pt>
                <c:pt idx="141">
                  <c:v>1900.0</c:v>
                </c:pt>
                <c:pt idx="142">
                  <c:v>1700.0</c:v>
                </c:pt>
                <c:pt idx="143">
                  <c:v>1800.0</c:v>
                </c:pt>
                <c:pt idx="144">
                  <c:v>2000.0</c:v>
                </c:pt>
                <c:pt idx="145">
                  <c:v>1700.0</c:v>
                </c:pt>
                <c:pt idx="146">
                  <c:v>1600.0</c:v>
                </c:pt>
                <c:pt idx="147">
                  <c:v>1700.0</c:v>
                </c:pt>
                <c:pt idx="148">
                  <c:v>1700.0</c:v>
                </c:pt>
                <c:pt idx="149">
                  <c:v>1400.0</c:v>
                </c:pt>
                <c:pt idx="150">
                  <c:v>800.0</c:v>
                </c:pt>
                <c:pt idx="151">
                  <c:v>700.0</c:v>
                </c:pt>
                <c:pt idx="152">
                  <c:v>900.0</c:v>
                </c:pt>
                <c:pt idx="153">
                  <c:v>300.0</c:v>
                </c:pt>
                <c:pt idx="154">
                  <c:v>500.0000000000036</c:v>
                </c:pt>
                <c:pt idx="155">
                  <c:v>200.0</c:v>
                </c:pt>
                <c:pt idx="156">
                  <c:v>99.99999999999636</c:v>
                </c:pt>
                <c:pt idx="157">
                  <c:v>99.99999999999636</c:v>
                </c:pt>
                <c:pt idx="158">
                  <c:v>0.0</c:v>
                </c:pt>
                <c:pt idx="177">
                  <c:v>3590.0</c:v>
                </c:pt>
                <c:pt idx="178">
                  <c:v>4460.0</c:v>
                </c:pt>
                <c:pt idx="179">
                  <c:v>5440.0</c:v>
                </c:pt>
                <c:pt idx="180">
                  <c:v>6670.0</c:v>
                </c:pt>
                <c:pt idx="181">
                  <c:v>7760.0</c:v>
                </c:pt>
                <c:pt idx="182">
                  <c:v>8700.0</c:v>
                </c:pt>
                <c:pt idx="183">
                  <c:v>9560.0</c:v>
                </c:pt>
                <c:pt idx="184">
                  <c:v>10240.0</c:v>
                </c:pt>
                <c:pt idx="185">
                  <c:v>10770.0</c:v>
                </c:pt>
                <c:pt idx="187">
                  <c:v>0.0</c:v>
                </c:pt>
                <c:pt idx="188">
                  <c:v>100.0</c:v>
                </c:pt>
                <c:pt idx="189">
                  <c:v>100.0</c:v>
                </c:pt>
                <c:pt idx="190">
                  <c:v>300.0</c:v>
                </c:pt>
                <c:pt idx="191">
                  <c:v>700.0</c:v>
                </c:pt>
                <c:pt idx="192">
                  <c:v>1000.0</c:v>
                </c:pt>
                <c:pt idx="193">
                  <c:v>1700.0</c:v>
                </c:pt>
                <c:pt idx="194">
                  <c:v>18</c:v>
                </c:pt>
                <c:pt idx="195">
                  <c:v>1800.000000000001</c:v>
                </c:pt>
                <c:pt idx="196">
                  <c:v>1800.0</c:v>
                </c:pt>
                <c:pt idx="197">
                  <c:v>1999.999999999998</c:v>
                </c:pt>
                <c:pt idx="198">
                  <c:v>1700.000000000002</c:v>
                </c:pt>
                <c:pt idx="199">
                  <c:v>1700.0</c:v>
                </c:pt>
                <c:pt idx="200">
                  <c:v>1599.999999999998</c:v>
                </c:pt>
                <c:pt idx="201">
                  <c:v>1700.000000000002</c:v>
                </c:pt>
                <c:pt idx="202">
                  <c:v>1400.0</c:v>
                </c:pt>
                <c:pt idx="203">
                  <c:v>800.0</c:v>
                </c:pt>
                <c:pt idx="204">
                  <c:v>700.0</c:v>
                </c:pt>
                <c:pt idx="205">
                  <c:v>900.0</c:v>
                </c:pt>
                <c:pt idx="206">
                  <c:v>300.0</c:v>
                </c:pt>
                <c:pt idx="207">
                  <c:v>499.9999999999964</c:v>
                </c:pt>
                <c:pt idx="208">
                  <c:v>100.0000000000036</c:v>
                </c:pt>
                <c:pt idx="209">
                  <c:v>99.99999999999636</c:v>
                </c:pt>
                <c:pt idx="210">
                  <c:v>200.0000000000036</c:v>
                </c:pt>
                <c:pt idx="211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200.0</c:v>
                </c:pt>
                <c:pt idx="454">
                  <c:v>200.0</c:v>
                </c:pt>
                <c:pt idx="455">
                  <c:v>700.0</c:v>
                </c:pt>
                <c:pt idx="456">
                  <c:v>1100.0</c:v>
                </c:pt>
                <c:pt idx="457">
                  <c:v>1500.0</c:v>
                </c:pt>
                <c:pt idx="458">
                  <c:v>2</c:v>
                </c:pt>
                <c:pt idx="459">
                  <c:v>2000.000000000001</c:v>
                </c:pt>
                <c:pt idx="460">
                  <c:v>1900.0</c:v>
                </c:pt>
                <c:pt idx="461">
                  <c:v>1799.999999999998</c:v>
                </c:pt>
                <c:pt idx="462">
                  <c:v>2100.000000000002</c:v>
                </c:pt>
                <c:pt idx="463">
                  <c:v>1700.0</c:v>
                </c:pt>
                <c:pt idx="464">
                  <c:v>1600.0</c:v>
                </c:pt>
                <c:pt idx="465">
                  <c:v>1700.0</c:v>
                </c:pt>
                <c:pt idx="466">
                  <c:v>1599.999999999996</c:v>
                </c:pt>
                <c:pt idx="467">
                  <c:v>1300.000000000004</c:v>
                </c:pt>
                <c:pt idx="468">
                  <c:v>800.0000000000036</c:v>
                </c:pt>
                <c:pt idx="469">
                  <c:v>599.9999999999927</c:v>
                </c:pt>
                <c:pt idx="470">
                  <c:v>700.0000000000036</c:v>
                </c:pt>
                <c:pt idx="471">
                  <c:v>200.0</c:v>
                </c:pt>
                <c:pt idx="472">
                  <c:v>200.0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801368"/>
        <c:axId val="2117026920"/>
      </c:scatterChart>
      <c:valAx>
        <c:axId val="-211080136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7026920"/>
        <c:crosses val="autoZero"/>
        <c:crossBetween val="midCat"/>
      </c:valAx>
      <c:valAx>
        <c:axId val="2117026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</a:t>
                </a:r>
                <a:r>
                  <a:rPr lang="en-US" baseline="0"/>
                  <a:t>iomass  production kg/ha/wk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080136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0953774060175192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964848529937"/>
          <c:h val="0.720149455323596"/>
        </c:manualLayout>
      </c:layout>
      <c:scatterChart>
        <c:scatterStyle val="lineMarker"/>
        <c:varyColors val="0"/>
        <c:ser>
          <c:idx val="3"/>
          <c:order val="0"/>
          <c:tx>
            <c:v>Meas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'--Data--'!$AY$4:$AY$493</c:f>
              <c:numCache>
                <c:formatCode>General</c:formatCode>
                <c:ptCount val="490"/>
                <c:pt idx="20">
                  <c:v>0.85</c:v>
                </c:pt>
                <c:pt idx="22">
                  <c:v>0.86</c:v>
                </c:pt>
                <c:pt idx="25">
                  <c:v>0.87</c:v>
                </c:pt>
                <c:pt idx="32">
                  <c:v>0.54</c:v>
                </c:pt>
                <c:pt idx="37">
                  <c:v>2.42</c:v>
                </c:pt>
                <c:pt idx="39">
                  <c:v>2.74</c:v>
                </c:pt>
                <c:pt idx="41">
                  <c:v>2.77</c:v>
                </c:pt>
                <c:pt idx="42">
                  <c:v>2.73</c:v>
                </c:pt>
                <c:pt idx="48">
                  <c:v>2.73</c:v>
                </c:pt>
                <c:pt idx="73">
                  <c:v>0.86</c:v>
                </c:pt>
                <c:pt idx="75">
                  <c:v>0.79</c:v>
                </c:pt>
                <c:pt idx="81">
                  <c:v>0.14</c:v>
                </c:pt>
                <c:pt idx="85">
                  <c:v>1.58</c:v>
                </c:pt>
                <c:pt idx="89">
                  <c:v>2.5</c:v>
                </c:pt>
                <c:pt idx="91">
                  <c:v>2.74</c:v>
                </c:pt>
                <c:pt idx="93">
                  <c:v>2.75</c:v>
                </c:pt>
                <c:pt idx="95">
                  <c:v>2.82</c:v>
                </c:pt>
                <c:pt idx="101">
                  <c:v>2.84</c:v>
                </c:pt>
                <c:pt idx="126">
                  <c:v>0.83</c:v>
                </c:pt>
                <c:pt idx="128">
                  <c:v>0.78</c:v>
                </c:pt>
                <c:pt idx="131">
                  <c:v>0.83</c:v>
                </c:pt>
                <c:pt idx="134">
                  <c:v>0.84</c:v>
                </c:pt>
                <c:pt idx="138">
                  <c:v>0.88</c:v>
                </c:pt>
                <c:pt idx="142">
                  <c:v>2.39</c:v>
                </c:pt>
                <c:pt idx="145">
                  <c:v>2.63</c:v>
                </c:pt>
                <c:pt idx="146">
                  <c:v>2.71</c:v>
                </c:pt>
                <c:pt idx="148">
                  <c:v>2.72</c:v>
                </c:pt>
                <c:pt idx="154">
                  <c:v>2.73</c:v>
                </c:pt>
                <c:pt idx="181">
                  <c:v>0.86</c:v>
                </c:pt>
                <c:pt idx="184">
                  <c:v>0.92</c:v>
                </c:pt>
                <c:pt idx="187">
                  <c:v>0.86</c:v>
                </c:pt>
                <c:pt idx="191">
                  <c:v>0.79</c:v>
                </c:pt>
                <c:pt idx="195">
                  <c:v>2.45</c:v>
                </c:pt>
                <c:pt idx="197">
                  <c:v>2.71</c:v>
                </c:pt>
                <c:pt idx="200">
                  <c:v>2.54</c:v>
                </c:pt>
                <c:pt idx="202">
                  <c:v>2.72</c:v>
                </c:pt>
                <c:pt idx="207">
                  <c:v>2.73</c:v>
                </c:pt>
                <c:pt idx="232">
                  <c:v>0.46</c:v>
                </c:pt>
                <c:pt idx="234">
                  <c:v>0.65</c:v>
                </c:pt>
                <c:pt idx="237">
                  <c:v>0.45</c:v>
                </c:pt>
                <c:pt idx="240">
                  <c:v>0.68</c:v>
                </c:pt>
                <c:pt idx="244">
                  <c:v>0.36</c:v>
                </c:pt>
                <c:pt idx="247">
                  <c:v>0.26</c:v>
                </c:pt>
                <c:pt idx="249">
                  <c:v>0.3</c:v>
                </c:pt>
                <c:pt idx="287">
                  <c:v>0.2</c:v>
                </c:pt>
                <c:pt idx="290">
                  <c:v>0.68</c:v>
                </c:pt>
                <c:pt idx="293">
                  <c:v>0.49</c:v>
                </c:pt>
                <c:pt idx="297">
                  <c:v>0.34</c:v>
                </c:pt>
                <c:pt idx="302">
                  <c:v>0.33</c:v>
                </c:pt>
                <c:pt idx="303">
                  <c:v>0.58</c:v>
                </c:pt>
                <c:pt idx="306">
                  <c:v>0.26</c:v>
                </c:pt>
                <c:pt idx="308">
                  <c:v>0.3</c:v>
                </c:pt>
                <c:pt idx="338">
                  <c:v>0.59</c:v>
                </c:pt>
                <c:pt idx="340">
                  <c:v>0.23</c:v>
                </c:pt>
                <c:pt idx="343">
                  <c:v>0.64</c:v>
                </c:pt>
                <c:pt idx="346">
                  <c:v>0.5</c:v>
                </c:pt>
                <c:pt idx="350">
                  <c:v>0.54</c:v>
                </c:pt>
                <c:pt idx="354">
                  <c:v>0.4</c:v>
                </c:pt>
                <c:pt idx="358">
                  <c:v>0.32</c:v>
                </c:pt>
                <c:pt idx="359">
                  <c:v>0.54</c:v>
                </c:pt>
                <c:pt idx="360">
                  <c:v>0.59</c:v>
                </c:pt>
                <c:pt idx="396">
                  <c:v>0.11</c:v>
                </c:pt>
                <c:pt idx="399">
                  <c:v>0.15</c:v>
                </c:pt>
                <c:pt idx="403">
                  <c:v>0.26</c:v>
                </c:pt>
                <c:pt idx="407">
                  <c:v>0.37</c:v>
                </c:pt>
                <c:pt idx="409">
                  <c:v>0.38</c:v>
                </c:pt>
                <c:pt idx="410">
                  <c:v>0.36</c:v>
                </c:pt>
                <c:pt idx="412">
                  <c:v>0.38</c:v>
                </c:pt>
                <c:pt idx="413">
                  <c:v>0.37</c:v>
                </c:pt>
                <c:pt idx="452">
                  <c:v>0.05</c:v>
                </c:pt>
                <c:pt idx="453">
                  <c:v>0.2</c:v>
                </c:pt>
                <c:pt idx="456">
                  <c:v>1.36</c:v>
                </c:pt>
                <c:pt idx="457">
                  <c:v>1.8</c:v>
                </c:pt>
                <c:pt idx="460">
                  <c:v>2.69</c:v>
                </c:pt>
                <c:pt idx="461">
                  <c:v>2.7</c:v>
                </c:pt>
                <c:pt idx="462">
                  <c:v>2.76</c:v>
                </c:pt>
                <c:pt idx="464">
                  <c:v>2.82</c:v>
                </c:pt>
                <c:pt idx="466">
                  <c:v>2.89</c:v>
                </c:pt>
                <c:pt idx="472">
                  <c:v>2.92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282536"/>
        <c:axId val="-2112279384"/>
      </c:scatterChart>
      <c:valAx>
        <c:axId val="-211228253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279384"/>
        <c:crosses val="autoZero"/>
        <c:crossBetween val="midCat"/>
      </c:valAx>
      <c:valAx>
        <c:axId val="-2112279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Canopy</a:t>
                </a:r>
                <a:r>
                  <a:rPr lang="en-US" baseline="0"/>
                  <a:t> height 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22825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20764098635349"/>
          <c:y val="0.114904144838661"/>
          <c:w val="0.0895199027605436"/>
          <c:h val="0.052923438084183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'--Data--'!$M$4:$M$493</c:f>
              <c:numCache>
                <c:formatCode>General</c:formatCode>
                <c:ptCount val="490"/>
                <c:pt idx="18">
                  <c:v>25.43</c:v>
                </c:pt>
                <c:pt idx="19">
                  <c:v>17.5599999999999</c:v>
                </c:pt>
                <c:pt idx="20">
                  <c:v>14.17</c:v>
                </c:pt>
                <c:pt idx="21">
                  <c:v>4.75</c:v>
                </c:pt>
                <c:pt idx="22">
                  <c:v>15.67</c:v>
                </c:pt>
                <c:pt idx="23">
                  <c:v>21.7899999999999</c:v>
                </c:pt>
                <c:pt idx="24">
                  <c:v>22.2199999999999</c:v>
                </c:pt>
                <c:pt idx="25">
                  <c:v>13.59</c:v>
                </c:pt>
                <c:pt idx="26">
                  <c:v>0.16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6.71999999999999</c:v>
                </c:pt>
                <c:pt idx="32">
                  <c:v>3.33</c:v>
                </c:pt>
                <c:pt idx="33">
                  <c:v>0.12</c:v>
                </c:pt>
                <c:pt idx="34">
                  <c:v>4.08</c:v>
                </c:pt>
                <c:pt idx="35">
                  <c:v>0.0</c:v>
                </c:pt>
                <c:pt idx="36">
                  <c:v>0.0</c:v>
                </c:pt>
                <c:pt idx="37">
                  <c:v>3.08</c:v>
                </c:pt>
                <c:pt idx="38">
                  <c:v>4.51999999999999</c:v>
                </c:pt>
                <c:pt idx="39">
                  <c:v>7.19</c:v>
                </c:pt>
                <c:pt idx="40">
                  <c:v>0.719999999999999</c:v>
                </c:pt>
                <c:pt idx="41">
                  <c:v>7.58999999999999</c:v>
                </c:pt>
                <c:pt idx="42">
                  <c:v>4.66999999999999</c:v>
                </c:pt>
                <c:pt idx="43">
                  <c:v>2.5</c:v>
                </c:pt>
                <c:pt idx="44">
                  <c:v>1.81</c:v>
                </c:pt>
                <c:pt idx="45">
                  <c:v>0.12</c:v>
                </c:pt>
                <c:pt idx="46">
                  <c:v>0.0</c:v>
                </c:pt>
                <c:pt idx="47">
                  <c:v>0.0</c:v>
                </c:pt>
                <c:pt idx="48">
                  <c:v>0.38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71">
                  <c:v>31.3</c:v>
                </c:pt>
                <c:pt idx="72">
                  <c:v>20.3799999999999</c:v>
                </c:pt>
                <c:pt idx="73">
                  <c:v>22.39</c:v>
                </c:pt>
                <c:pt idx="74">
                  <c:v>0.479999999999999</c:v>
                </c:pt>
                <c:pt idx="75">
                  <c:v>11.82</c:v>
                </c:pt>
                <c:pt idx="76">
                  <c:v>12.8</c:v>
                </c:pt>
                <c:pt idx="77">
                  <c:v>16.14</c:v>
                </c:pt>
                <c:pt idx="78">
                  <c:v>8.98</c:v>
                </c:pt>
                <c:pt idx="79">
                  <c:v>0.209999999999999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15.98</c:v>
                </c:pt>
                <c:pt idx="85">
                  <c:v>19.73</c:v>
                </c:pt>
                <c:pt idx="86">
                  <c:v>11.23</c:v>
                </c:pt>
                <c:pt idx="87">
                  <c:v>14.73</c:v>
                </c:pt>
                <c:pt idx="88">
                  <c:v>4.65</c:v>
                </c:pt>
                <c:pt idx="89">
                  <c:v>4.58999999999999</c:v>
                </c:pt>
                <c:pt idx="90">
                  <c:v>9.48</c:v>
                </c:pt>
                <c:pt idx="91">
                  <c:v>8.69999999999999</c:v>
                </c:pt>
                <c:pt idx="92">
                  <c:v>13.75</c:v>
                </c:pt>
                <c:pt idx="93">
                  <c:v>10.6</c:v>
                </c:pt>
                <c:pt idx="94">
                  <c:v>7.96999999999999</c:v>
                </c:pt>
                <c:pt idx="95">
                  <c:v>8.69999999999999</c:v>
                </c:pt>
                <c:pt idx="96">
                  <c:v>10.57</c:v>
                </c:pt>
                <c:pt idx="97">
                  <c:v>6.15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4.19</c:v>
                </c:pt>
                <c:pt idx="102">
                  <c:v>0.0</c:v>
                </c:pt>
                <c:pt idx="103">
                  <c:v>0.39</c:v>
                </c:pt>
                <c:pt idx="104">
                  <c:v>0.0</c:v>
                </c:pt>
                <c:pt idx="105">
                  <c:v>0.0</c:v>
                </c:pt>
                <c:pt idx="124">
                  <c:v>16.12</c:v>
                </c:pt>
                <c:pt idx="125">
                  <c:v>6.48</c:v>
                </c:pt>
                <c:pt idx="126">
                  <c:v>8.61999999999999</c:v>
                </c:pt>
                <c:pt idx="127">
                  <c:v>4.58</c:v>
                </c:pt>
                <c:pt idx="128">
                  <c:v>9.10999999999999</c:v>
                </c:pt>
                <c:pt idx="129">
                  <c:v>17.6299999999999</c:v>
                </c:pt>
                <c:pt idx="130">
                  <c:v>12.81</c:v>
                </c:pt>
                <c:pt idx="131">
                  <c:v>13.8599999999999</c:v>
                </c:pt>
                <c:pt idx="132">
                  <c:v>0.689999999999999</c:v>
                </c:pt>
                <c:pt idx="133">
                  <c:v>0.05</c:v>
                </c:pt>
                <c:pt idx="134">
                  <c:v>3.10999999999999</c:v>
                </c:pt>
                <c:pt idx="135">
                  <c:v>0.0</c:v>
                </c:pt>
                <c:pt idx="136">
                  <c:v>0.0</c:v>
                </c:pt>
                <c:pt idx="137">
                  <c:v>1.48</c:v>
                </c:pt>
                <c:pt idx="138">
                  <c:v>4.66</c:v>
                </c:pt>
                <c:pt idx="139">
                  <c:v>0.1</c:v>
                </c:pt>
                <c:pt idx="140">
                  <c:v>8.32</c:v>
                </c:pt>
                <c:pt idx="141">
                  <c:v>1.92999999999999</c:v>
                </c:pt>
                <c:pt idx="142">
                  <c:v>1.95</c:v>
                </c:pt>
                <c:pt idx="143">
                  <c:v>6.54</c:v>
                </c:pt>
                <c:pt idx="144">
                  <c:v>7.24</c:v>
                </c:pt>
                <c:pt idx="145">
                  <c:v>10.57</c:v>
                </c:pt>
                <c:pt idx="146">
                  <c:v>6.29</c:v>
                </c:pt>
                <c:pt idx="147">
                  <c:v>6.19</c:v>
                </c:pt>
                <c:pt idx="148">
                  <c:v>3.68999999999999</c:v>
                </c:pt>
                <c:pt idx="149">
                  <c:v>6.78</c:v>
                </c:pt>
                <c:pt idx="150">
                  <c:v>3.89</c:v>
                </c:pt>
                <c:pt idx="151">
                  <c:v>2.43999999999999</c:v>
                </c:pt>
                <c:pt idx="152">
                  <c:v>0.02</c:v>
                </c:pt>
                <c:pt idx="153">
                  <c:v>0.0</c:v>
                </c:pt>
                <c:pt idx="154">
                  <c:v>1.63999999999999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77">
                  <c:v>14.33</c:v>
                </c:pt>
                <c:pt idx="178">
                  <c:v>12.69</c:v>
                </c:pt>
                <c:pt idx="179">
                  <c:v>8.11999999999999</c:v>
                </c:pt>
                <c:pt idx="180">
                  <c:v>4.73</c:v>
                </c:pt>
                <c:pt idx="181">
                  <c:v>13.17</c:v>
                </c:pt>
                <c:pt idx="182">
                  <c:v>19.76</c:v>
                </c:pt>
                <c:pt idx="183">
                  <c:v>21.7899999999999</c:v>
                </c:pt>
                <c:pt idx="184">
                  <c:v>5.95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0.65</c:v>
                </c:pt>
                <c:pt idx="191">
                  <c:v>0.489999999999999</c:v>
                </c:pt>
                <c:pt idx="192">
                  <c:v>0.0</c:v>
                </c:pt>
                <c:pt idx="193">
                  <c:v>7.5</c:v>
                </c:pt>
                <c:pt idx="194">
                  <c:v>0.0</c:v>
                </c:pt>
                <c:pt idx="195">
                  <c:v>0.0</c:v>
                </c:pt>
                <c:pt idx="196">
                  <c:v>3.41</c:v>
                </c:pt>
                <c:pt idx="197">
                  <c:v>4.83</c:v>
                </c:pt>
                <c:pt idx="198">
                  <c:v>8.66999999999999</c:v>
                </c:pt>
                <c:pt idx="199">
                  <c:v>3.56</c:v>
                </c:pt>
                <c:pt idx="200">
                  <c:v>7.5</c:v>
                </c:pt>
                <c:pt idx="201">
                  <c:v>3.73</c:v>
                </c:pt>
                <c:pt idx="202">
                  <c:v>4.63999999999999</c:v>
                </c:pt>
                <c:pt idx="203">
                  <c:v>3.04999999999999</c:v>
                </c:pt>
                <c:pt idx="204">
                  <c:v>0.16</c:v>
                </c:pt>
                <c:pt idx="205">
                  <c:v>0.0</c:v>
                </c:pt>
                <c:pt idx="206">
                  <c:v>0.0</c:v>
                </c:pt>
                <c:pt idx="207">
                  <c:v>0.959999999999999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30">
                  <c:v>8.57</c:v>
                </c:pt>
                <c:pt idx="231">
                  <c:v>2.00999999999999</c:v>
                </c:pt>
                <c:pt idx="232">
                  <c:v>2.62</c:v>
                </c:pt>
                <c:pt idx="233">
                  <c:v>0.8</c:v>
                </c:pt>
                <c:pt idx="234">
                  <c:v>4.37999999999999</c:v>
                </c:pt>
                <c:pt idx="235">
                  <c:v>30.3299999999999</c:v>
                </c:pt>
                <c:pt idx="236">
                  <c:v>37.57</c:v>
                </c:pt>
                <c:pt idx="237">
                  <c:v>18.1299999999999</c:v>
                </c:pt>
                <c:pt idx="238">
                  <c:v>2.64</c:v>
                </c:pt>
                <c:pt idx="239">
                  <c:v>21.3</c:v>
                </c:pt>
                <c:pt idx="240">
                  <c:v>13.9</c:v>
                </c:pt>
                <c:pt idx="241">
                  <c:v>11.51</c:v>
                </c:pt>
                <c:pt idx="242">
                  <c:v>15.82</c:v>
                </c:pt>
                <c:pt idx="243">
                  <c:v>38.5499999999999</c:v>
                </c:pt>
                <c:pt idx="244">
                  <c:v>15.76</c:v>
                </c:pt>
                <c:pt idx="245">
                  <c:v>3.66</c:v>
                </c:pt>
                <c:pt idx="246">
                  <c:v>12.32</c:v>
                </c:pt>
                <c:pt idx="247">
                  <c:v>0.88</c:v>
                </c:pt>
                <c:pt idx="248">
                  <c:v>1.0</c:v>
                </c:pt>
                <c:pt idx="249">
                  <c:v>6.04</c:v>
                </c:pt>
                <c:pt idx="250">
                  <c:v>2.29</c:v>
                </c:pt>
                <c:pt idx="251">
                  <c:v>10.3699999999999</c:v>
                </c:pt>
                <c:pt idx="252">
                  <c:v>4.44</c:v>
                </c:pt>
                <c:pt idx="253">
                  <c:v>6.25</c:v>
                </c:pt>
                <c:pt idx="254">
                  <c:v>4.75999999999999</c:v>
                </c:pt>
                <c:pt idx="255">
                  <c:v>2.04</c:v>
                </c:pt>
                <c:pt idx="256">
                  <c:v>1.71</c:v>
                </c:pt>
                <c:pt idx="257">
                  <c:v>1.14999999999999</c:v>
                </c:pt>
                <c:pt idx="258">
                  <c:v>0.0</c:v>
                </c:pt>
                <c:pt idx="259">
                  <c:v>0.13</c:v>
                </c:pt>
                <c:pt idx="260">
                  <c:v>3.48</c:v>
                </c:pt>
                <c:pt idx="261">
                  <c:v>0.0</c:v>
                </c:pt>
                <c:pt idx="262">
                  <c:v>3.21</c:v>
                </c:pt>
                <c:pt idx="263">
                  <c:v>2.25</c:v>
                </c:pt>
                <c:pt idx="264">
                  <c:v>3.81</c:v>
                </c:pt>
                <c:pt idx="283">
                  <c:v>13.14</c:v>
                </c:pt>
                <c:pt idx="284">
                  <c:v>16.05</c:v>
                </c:pt>
                <c:pt idx="285">
                  <c:v>10.5</c:v>
                </c:pt>
                <c:pt idx="286">
                  <c:v>0.0</c:v>
                </c:pt>
                <c:pt idx="287">
                  <c:v>1.41999999999999</c:v>
                </c:pt>
                <c:pt idx="288">
                  <c:v>15.63</c:v>
                </c:pt>
                <c:pt idx="289">
                  <c:v>24.82</c:v>
                </c:pt>
                <c:pt idx="290">
                  <c:v>12.5299999999999</c:v>
                </c:pt>
                <c:pt idx="291">
                  <c:v>7.11</c:v>
                </c:pt>
                <c:pt idx="292">
                  <c:v>14.6999999999999</c:v>
                </c:pt>
                <c:pt idx="293">
                  <c:v>9.16999999999999</c:v>
                </c:pt>
                <c:pt idx="294">
                  <c:v>6.91999999999999</c:v>
                </c:pt>
                <c:pt idx="295">
                  <c:v>10.96</c:v>
                </c:pt>
                <c:pt idx="296">
                  <c:v>24.3799999999999</c:v>
                </c:pt>
                <c:pt idx="297">
                  <c:v>6.05999999999999</c:v>
                </c:pt>
                <c:pt idx="298">
                  <c:v>0.0</c:v>
                </c:pt>
                <c:pt idx="299">
                  <c:v>4.86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1.96</c:v>
                </c:pt>
                <c:pt idx="304">
                  <c:v>8.68999999999999</c:v>
                </c:pt>
                <c:pt idx="305">
                  <c:v>3.23</c:v>
                </c:pt>
                <c:pt idx="306">
                  <c:v>7.17999999999999</c:v>
                </c:pt>
                <c:pt idx="307">
                  <c:v>1.31</c:v>
                </c:pt>
                <c:pt idx="308">
                  <c:v>1.28</c:v>
                </c:pt>
                <c:pt idx="309">
                  <c:v>1.5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2.64999999999999</c:v>
                </c:pt>
                <c:pt idx="314">
                  <c:v>0.0</c:v>
                </c:pt>
                <c:pt idx="315">
                  <c:v>1.15999999999999</c:v>
                </c:pt>
                <c:pt idx="316">
                  <c:v>0.0299999999999999</c:v>
                </c:pt>
                <c:pt idx="317">
                  <c:v>3.79999999999999</c:v>
                </c:pt>
                <c:pt idx="336">
                  <c:v>19.41</c:v>
                </c:pt>
                <c:pt idx="337">
                  <c:v>8.61999999999999</c:v>
                </c:pt>
                <c:pt idx="338">
                  <c:v>12.19</c:v>
                </c:pt>
                <c:pt idx="339">
                  <c:v>2.56</c:v>
                </c:pt>
                <c:pt idx="340">
                  <c:v>13.27</c:v>
                </c:pt>
                <c:pt idx="341">
                  <c:v>14.3599999999999</c:v>
                </c:pt>
                <c:pt idx="342">
                  <c:v>9.25</c:v>
                </c:pt>
                <c:pt idx="343">
                  <c:v>9.52999999999999</c:v>
                </c:pt>
                <c:pt idx="344">
                  <c:v>0.0</c:v>
                </c:pt>
                <c:pt idx="345">
                  <c:v>20.68</c:v>
                </c:pt>
                <c:pt idx="346">
                  <c:v>26.89</c:v>
                </c:pt>
                <c:pt idx="347">
                  <c:v>0.239999999999999</c:v>
                </c:pt>
                <c:pt idx="348">
                  <c:v>0.299999999999999</c:v>
                </c:pt>
                <c:pt idx="349">
                  <c:v>15.59</c:v>
                </c:pt>
                <c:pt idx="350">
                  <c:v>16.66</c:v>
                </c:pt>
                <c:pt idx="351">
                  <c:v>13.08</c:v>
                </c:pt>
                <c:pt idx="352">
                  <c:v>5.59999999999999</c:v>
                </c:pt>
                <c:pt idx="353">
                  <c:v>0.289999999999999</c:v>
                </c:pt>
                <c:pt idx="354">
                  <c:v>0.38</c:v>
                </c:pt>
                <c:pt idx="355">
                  <c:v>1.51</c:v>
                </c:pt>
                <c:pt idx="356">
                  <c:v>2.98</c:v>
                </c:pt>
                <c:pt idx="357">
                  <c:v>8.50999999999999</c:v>
                </c:pt>
                <c:pt idx="358">
                  <c:v>5.12</c:v>
                </c:pt>
                <c:pt idx="359">
                  <c:v>3.08999999999999</c:v>
                </c:pt>
                <c:pt idx="360">
                  <c:v>1.55</c:v>
                </c:pt>
                <c:pt idx="361">
                  <c:v>7.87999999999999</c:v>
                </c:pt>
                <c:pt idx="362">
                  <c:v>4.33</c:v>
                </c:pt>
                <c:pt idx="363">
                  <c:v>0.53</c:v>
                </c:pt>
                <c:pt idx="364">
                  <c:v>0.33</c:v>
                </c:pt>
                <c:pt idx="365">
                  <c:v>0.02</c:v>
                </c:pt>
                <c:pt idx="366">
                  <c:v>2.22</c:v>
                </c:pt>
                <c:pt idx="367">
                  <c:v>0.0</c:v>
                </c:pt>
                <c:pt idx="368">
                  <c:v>1.43999999999999</c:v>
                </c:pt>
                <c:pt idx="369">
                  <c:v>0.27</c:v>
                </c:pt>
                <c:pt idx="370">
                  <c:v>3.95</c:v>
                </c:pt>
                <c:pt idx="389">
                  <c:v>5.19</c:v>
                </c:pt>
                <c:pt idx="390">
                  <c:v>0.0</c:v>
                </c:pt>
                <c:pt idx="391">
                  <c:v>7.15</c:v>
                </c:pt>
                <c:pt idx="392">
                  <c:v>0.02</c:v>
                </c:pt>
                <c:pt idx="393">
                  <c:v>0.0</c:v>
                </c:pt>
                <c:pt idx="394">
                  <c:v>0.0</c:v>
                </c:pt>
                <c:pt idx="395">
                  <c:v>5.42999999999999</c:v>
                </c:pt>
                <c:pt idx="396">
                  <c:v>5.9</c:v>
                </c:pt>
                <c:pt idx="397">
                  <c:v>0.0</c:v>
                </c:pt>
                <c:pt idx="398">
                  <c:v>9.66</c:v>
                </c:pt>
                <c:pt idx="399">
                  <c:v>10.48</c:v>
                </c:pt>
                <c:pt idx="400">
                  <c:v>6.33999999999999</c:v>
                </c:pt>
                <c:pt idx="401">
                  <c:v>6.69</c:v>
                </c:pt>
                <c:pt idx="402">
                  <c:v>6.88999999999999</c:v>
                </c:pt>
                <c:pt idx="403">
                  <c:v>12.34</c:v>
                </c:pt>
                <c:pt idx="404">
                  <c:v>9.08999999999999</c:v>
                </c:pt>
                <c:pt idx="405">
                  <c:v>9.94999999999999</c:v>
                </c:pt>
                <c:pt idx="406">
                  <c:v>0.829999999999999</c:v>
                </c:pt>
                <c:pt idx="407">
                  <c:v>0.949999999999999</c:v>
                </c:pt>
                <c:pt idx="408">
                  <c:v>6.04999999999999</c:v>
                </c:pt>
                <c:pt idx="409">
                  <c:v>9.5</c:v>
                </c:pt>
                <c:pt idx="410">
                  <c:v>12.0399999999999</c:v>
                </c:pt>
                <c:pt idx="411">
                  <c:v>10.19</c:v>
                </c:pt>
                <c:pt idx="412">
                  <c:v>8.41999999999999</c:v>
                </c:pt>
                <c:pt idx="413">
                  <c:v>7.69</c:v>
                </c:pt>
                <c:pt idx="414">
                  <c:v>8.25999999999999</c:v>
                </c:pt>
                <c:pt idx="415">
                  <c:v>4.83</c:v>
                </c:pt>
                <c:pt idx="416">
                  <c:v>0.0</c:v>
                </c:pt>
                <c:pt idx="417">
                  <c:v>0.149999999999999</c:v>
                </c:pt>
                <c:pt idx="418">
                  <c:v>0.0</c:v>
                </c:pt>
                <c:pt idx="419">
                  <c:v>5.7</c:v>
                </c:pt>
                <c:pt idx="420">
                  <c:v>0.92</c:v>
                </c:pt>
                <c:pt idx="421">
                  <c:v>3.39999999999999</c:v>
                </c:pt>
                <c:pt idx="422">
                  <c:v>0.02</c:v>
                </c:pt>
                <c:pt idx="423">
                  <c:v>0.0</c:v>
                </c:pt>
                <c:pt idx="442">
                  <c:v>31.1</c:v>
                </c:pt>
                <c:pt idx="443">
                  <c:v>18.01</c:v>
                </c:pt>
                <c:pt idx="444">
                  <c:v>21.6</c:v>
                </c:pt>
                <c:pt idx="445">
                  <c:v>7.13999999999999</c:v>
                </c:pt>
                <c:pt idx="446">
                  <c:v>10.21</c:v>
                </c:pt>
                <c:pt idx="447">
                  <c:v>19.07</c:v>
                </c:pt>
                <c:pt idx="448">
                  <c:v>21.51</c:v>
                </c:pt>
                <c:pt idx="449">
                  <c:v>9.99</c:v>
                </c:pt>
                <c:pt idx="450">
                  <c:v>0.02</c:v>
                </c:pt>
                <c:pt idx="451">
                  <c:v>0.0</c:v>
                </c:pt>
                <c:pt idx="452">
                  <c:v>0.0</c:v>
                </c:pt>
                <c:pt idx="453">
                  <c:v>0.419999999999999</c:v>
                </c:pt>
                <c:pt idx="454">
                  <c:v>0.299999999999999</c:v>
                </c:pt>
                <c:pt idx="455">
                  <c:v>9.41999999999999</c:v>
                </c:pt>
                <c:pt idx="456">
                  <c:v>14.71</c:v>
                </c:pt>
                <c:pt idx="457">
                  <c:v>10.94</c:v>
                </c:pt>
                <c:pt idx="458">
                  <c:v>12.02</c:v>
                </c:pt>
                <c:pt idx="459">
                  <c:v>2.73</c:v>
                </c:pt>
                <c:pt idx="460">
                  <c:v>2.68999999999999</c:v>
                </c:pt>
                <c:pt idx="461">
                  <c:v>10.17</c:v>
                </c:pt>
                <c:pt idx="462">
                  <c:v>9.61999999999999</c:v>
                </c:pt>
                <c:pt idx="463">
                  <c:v>14.67</c:v>
                </c:pt>
                <c:pt idx="464">
                  <c:v>8.36999999999999</c:v>
                </c:pt>
                <c:pt idx="465">
                  <c:v>8.81</c:v>
                </c:pt>
                <c:pt idx="466">
                  <c:v>5.66</c:v>
                </c:pt>
                <c:pt idx="467">
                  <c:v>8.78999999999999</c:v>
                </c:pt>
                <c:pt idx="468">
                  <c:v>4.98</c:v>
                </c:pt>
                <c:pt idx="469">
                  <c:v>3.02999999999999</c:v>
                </c:pt>
                <c:pt idx="470">
                  <c:v>0.39</c:v>
                </c:pt>
                <c:pt idx="471">
                  <c:v>0.0</c:v>
                </c:pt>
                <c:pt idx="472">
                  <c:v>4.87</c:v>
                </c:pt>
                <c:pt idx="473">
                  <c:v>0.0</c:v>
                </c:pt>
                <c:pt idx="474">
                  <c:v>1.65999999999999</c:v>
                </c:pt>
                <c:pt idx="475">
                  <c:v>2.08999999999999</c:v>
                </c:pt>
                <c:pt idx="476">
                  <c:v>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180856"/>
        <c:axId val="-2111177768"/>
      </c:scatterChart>
      <c:scatterChart>
        <c:scatterStyle val="lineMarker"/>
        <c:varyColors val="0"/>
        <c:ser>
          <c:idx val="1"/>
          <c:order val="1"/>
          <c:tx>
            <c:v>SWCsurpl/deficit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'--Data--'!$BX$4:$BX$493</c:f>
              <c:numCache>
                <c:formatCode>0.0</c:formatCode>
                <c:ptCount val="490"/>
                <c:pt idx="31" formatCode="General">
                  <c:v>14.66132588000005</c:v>
                </c:pt>
                <c:pt idx="32" formatCode="General">
                  <c:v>-9.846394029999998</c:v>
                </c:pt>
                <c:pt idx="33" formatCode="General">
                  <c:v>21.84462309500003</c:v>
                </c:pt>
                <c:pt idx="34" formatCode="General">
                  <c:v>-0.550362339999936</c:v>
                </c:pt>
                <c:pt idx="35" formatCode="General">
                  <c:v>-17.87478503499997</c:v>
                </c:pt>
                <c:pt idx="36" formatCode="General">
                  <c:v>6.210387980000007</c:v>
                </c:pt>
                <c:pt idx="37" formatCode="General">
                  <c:v>-7.311112659999992</c:v>
                </c:pt>
                <c:pt idx="38" formatCode="General">
                  <c:v>-15.76205055999998</c:v>
                </c:pt>
                <c:pt idx="39" formatCode="General">
                  <c:v>-41.11486425999999</c:v>
                </c:pt>
                <c:pt idx="40" formatCode="General">
                  <c:v>-1.818003024999939</c:v>
                </c:pt>
                <c:pt idx="41" formatCode="General">
                  <c:v>-18.71987882499997</c:v>
                </c:pt>
                <c:pt idx="42" formatCode="General">
                  <c:v>-12.80422229499999</c:v>
                </c:pt>
                <c:pt idx="43" formatCode="General">
                  <c:v>-31.81883256999998</c:v>
                </c:pt>
                <c:pt idx="44" formatCode="General">
                  <c:v>-14.49440987499997</c:v>
                </c:pt>
                <c:pt idx="45" formatCode="General">
                  <c:v>-28.43845740999996</c:v>
                </c:pt>
                <c:pt idx="46" formatCode="General">
                  <c:v>-36.46684841499993</c:v>
                </c:pt>
                <c:pt idx="83" formatCode="General">
                  <c:v>-0.222042399999978</c:v>
                </c:pt>
                <c:pt idx="84" formatCode="General">
                  <c:v>-7.827886509999985</c:v>
                </c:pt>
                <c:pt idx="85" formatCode="General">
                  <c:v>-13.74354304</c:v>
                </c:pt>
                <c:pt idx="86" formatCode="General">
                  <c:v>-26.84249678499998</c:v>
                </c:pt>
                <c:pt idx="87" formatCode="General">
                  <c:v>-14.16608993499999</c:v>
                </c:pt>
                <c:pt idx="88" formatCode="General">
                  <c:v>-27.26504367999999</c:v>
                </c:pt>
                <c:pt idx="89" formatCode="General">
                  <c:v>-32.75815331499998</c:v>
                </c:pt>
                <c:pt idx="90" formatCode="General">
                  <c:v>-17.1239182</c:v>
                </c:pt>
                <c:pt idx="91" formatCode="General">
                  <c:v>-19.23665267499999</c:v>
                </c:pt>
                <c:pt idx="92" formatCode="General">
                  <c:v>-17.1239182</c:v>
                </c:pt>
                <c:pt idx="93" formatCode="General">
                  <c:v>-20.92684025499999</c:v>
                </c:pt>
                <c:pt idx="94" formatCode="General">
                  <c:v>-18.39155888499999</c:v>
                </c:pt>
                <c:pt idx="95" formatCode="General">
                  <c:v>-15.85627751499999</c:v>
                </c:pt>
                <c:pt idx="96" formatCode="General">
                  <c:v>-6.137698929999999</c:v>
                </c:pt>
                <c:pt idx="97" formatCode="General">
                  <c:v>2.735785865000011</c:v>
                </c:pt>
                <c:pt idx="98" formatCode="General">
                  <c:v>-0.644589295000003</c:v>
                </c:pt>
                <c:pt idx="136" formatCode="General">
                  <c:v>-0.107648834999964</c:v>
                </c:pt>
                <c:pt idx="138" formatCode="General">
                  <c:v>1.582538745000022</c:v>
                </c:pt>
                <c:pt idx="139" formatCode="General">
                  <c:v>-7.290946050000002</c:v>
                </c:pt>
                <c:pt idx="140" formatCode="General">
                  <c:v>-10.67132121</c:v>
                </c:pt>
                <c:pt idx="141" formatCode="General">
                  <c:v>-15.74188394999999</c:v>
                </c:pt>
                <c:pt idx="142" formatCode="General">
                  <c:v>-19.96735289999998</c:v>
                </c:pt>
                <c:pt idx="143" formatCode="General">
                  <c:v>-22.50263426999999</c:v>
                </c:pt>
                <c:pt idx="144" formatCode="General">
                  <c:v>-16.58697773999998</c:v>
                </c:pt>
                <c:pt idx="145" formatCode="General">
                  <c:v>-8.558586735000005</c:v>
                </c:pt>
                <c:pt idx="146" formatCode="General">
                  <c:v>-2.220383309999988</c:v>
                </c:pt>
                <c:pt idx="147" formatCode="General">
                  <c:v>-3.488023994999992</c:v>
                </c:pt>
                <c:pt idx="148" formatCode="General">
                  <c:v>2.005085640000004</c:v>
                </c:pt>
                <c:pt idx="149" formatCode="General">
                  <c:v>11.30111733000001</c:v>
                </c:pt>
                <c:pt idx="150" formatCode="General">
                  <c:v>10.45602354000002</c:v>
                </c:pt>
                <c:pt idx="151" formatCode="General">
                  <c:v>5.385460800000004</c:v>
                </c:pt>
                <c:pt idx="189" formatCode="General">
                  <c:v>3.995381580000014</c:v>
                </c:pt>
                <c:pt idx="190" formatCode="General">
                  <c:v>-1.497728054999982</c:v>
                </c:pt>
                <c:pt idx="191" formatCode="General">
                  <c:v>6.953209845000003</c:v>
                </c:pt>
                <c:pt idx="192" formatCode="General">
                  <c:v>12.86886637500001</c:v>
                </c:pt>
                <c:pt idx="193" formatCode="General">
                  <c:v>9.48849121500001</c:v>
                </c:pt>
                <c:pt idx="194" formatCode="General">
                  <c:v>8.643397425000046</c:v>
                </c:pt>
                <c:pt idx="195" formatCode="General">
                  <c:v>-2.765368739999985</c:v>
                </c:pt>
                <c:pt idx="196" formatCode="General">
                  <c:v>2.72774089500004</c:v>
                </c:pt>
                <c:pt idx="197" formatCode="General">
                  <c:v>14.55905395500002</c:v>
                </c:pt>
                <c:pt idx="198" formatCode="General">
                  <c:v>14.55905395500002</c:v>
                </c:pt>
                <c:pt idx="199" formatCode="General">
                  <c:v>4.840475370000036</c:v>
                </c:pt>
                <c:pt idx="200" formatCode="General">
                  <c:v>10.75613190000001</c:v>
                </c:pt>
                <c:pt idx="201" formatCode="General">
                  <c:v>10.75613190000001</c:v>
                </c:pt>
                <c:pt idx="202" formatCode="General">
                  <c:v>11.17867879500002</c:v>
                </c:pt>
                <c:pt idx="203" formatCode="General">
                  <c:v>16.24924153500001</c:v>
                </c:pt>
                <c:pt idx="204" formatCode="General">
                  <c:v>-0.230087369999978</c:v>
                </c:pt>
                <c:pt idx="283" formatCode="General">
                  <c:v>20.90553872000002</c:v>
                </c:pt>
                <c:pt idx="284" formatCode="General">
                  <c:v>8.63804822000003</c:v>
                </c:pt>
                <c:pt idx="285" formatCode="General">
                  <c:v>38.08002542000003</c:v>
                </c:pt>
                <c:pt idx="286" formatCode="General">
                  <c:v>15.01714328000003</c:v>
                </c:pt>
                <c:pt idx="287" formatCode="General">
                  <c:v>8.638048220000002</c:v>
                </c:pt>
                <c:pt idx="288" formatCode="General">
                  <c:v>11.09154632000002</c:v>
                </c:pt>
                <c:pt idx="289" formatCode="General">
                  <c:v>-9.517837719999988</c:v>
                </c:pt>
                <c:pt idx="290" formatCode="General">
                  <c:v>-10.49923696</c:v>
                </c:pt>
                <c:pt idx="291" formatCode="General">
                  <c:v>20.36031692000002</c:v>
                </c:pt>
                <c:pt idx="292" formatCode="General">
                  <c:v>-1.612121619999982</c:v>
                </c:pt>
                <c:pt idx="293" formatCode="General">
                  <c:v>12.33192591500001</c:v>
                </c:pt>
                <c:pt idx="294" formatCode="General">
                  <c:v>57.54444368000003</c:v>
                </c:pt>
                <c:pt idx="295" formatCode="General">
                  <c:v>28.81125482000001</c:v>
                </c:pt>
                <c:pt idx="296" formatCode="General">
                  <c:v>-0.344480934999993</c:v>
                </c:pt>
                <c:pt idx="297" formatCode="General">
                  <c:v>1.768253540000018</c:v>
                </c:pt>
                <c:pt idx="298" formatCode="General">
                  <c:v>-8.795418834999978</c:v>
                </c:pt>
                <c:pt idx="299" formatCode="General">
                  <c:v>-5.415043674999993</c:v>
                </c:pt>
                <c:pt idx="300" formatCode="General">
                  <c:v>-7.105231254999993</c:v>
                </c:pt>
                <c:pt idx="301" formatCode="General">
                  <c:v>-12.17579399499998</c:v>
                </c:pt>
                <c:pt idx="302" formatCode="General">
                  <c:v>6.838816280000017</c:v>
                </c:pt>
                <c:pt idx="303" formatCode="General">
                  <c:v>-1.612121619999982</c:v>
                </c:pt>
                <c:pt idx="304" formatCode="General">
                  <c:v>0.120237695000014</c:v>
                </c:pt>
                <c:pt idx="305" formatCode="General">
                  <c:v>-7.908153309999974</c:v>
                </c:pt>
                <c:pt idx="306" formatCode="General">
                  <c:v>-2.837590569999975</c:v>
                </c:pt>
                <c:pt idx="307" formatCode="General">
                  <c:v>1.387878380000018</c:v>
                </c:pt>
                <c:pt idx="308" formatCode="General">
                  <c:v>22.51522313000001</c:v>
                </c:pt>
                <c:pt idx="309" formatCode="General">
                  <c:v>60.12189678499999</c:v>
                </c:pt>
                <c:pt idx="310" formatCode="General">
                  <c:v>36.03672377000002</c:v>
                </c:pt>
                <c:pt idx="311" formatCode="General">
                  <c:v>11.52900386000002</c:v>
                </c:pt>
                <c:pt idx="312" formatCode="General">
                  <c:v>16.17701970500002</c:v>
                </c:pt>
                <c:pt idx="313" formatCode="General">
                  <c:v>6.035894225000007</c:v>
                </c:pt>
                <c:pt idx="314" formatCode="General">
                  <c:v>8.99372249000001</c:v>
                </c:pt>
                <c:pt idx="315" formatCode="General">
                  <c:v>13.21919144000003</c:v>
                </c:pt>
                <c:pt idx="316" formatCode="General">
                  <c:v>26.74069208000002</c:v>
                </c:pt>
                <c:pt idx="346" formatCode="General">
                  <c:v>35.0</c:v>
                </c:pt>
                <c:pt idx="347" formatCode="General">
                  <c:v>60.0</c:v>
                </c:pt>
                <c:pt idx="350" formatCode="General">
                  <c:v>-27.0</c:v>
                </c:pt>
                <c:pt idx="351" formatCode="General">
                  <c:v>-44.0</c:v>
                </c:pt>
                <c:pt idx="352" formatCode="General">
                  <c:v>44.0</c:v>
                </c:pt>
                <c:pt idx="353" formatCode="General">
                  <c:v>-16.0</c:v>
                </c:pt>
                <c:pt idx="354" formatCode="General">
                  <c:v>-42.0</c:v>
                </c:pt>
                <c:pt idx="355" formatCode="General">
                  <c:v>-44.0</c:v>
                </c:pt>
                <c:pt idx="356" formatCode="General">
                  <c:v>-42.0</c:v>
                </c:pt>
                <c:pt idx="357" formatCode="General">
                  <c:v>-46.0</c:v>
                </c:pt>
                <c:pt idx="358" formatCode="General">
                  <c:v>-41.0</c:v>
                </c:pt>
                <c:pt idx="359" formatCode="General">
                  <c:v>77.0</c:v>
                </c:pt>
                <c:pt idx="360" formatCode="General">
                  <c:v>51.0</c:v>
                </c:pt>
                <c:pt idx="361" formatCode="General">
                  <c:v>30.0</c:v>
                </c:pt>
                <c:pt idx="362" formatCode="General">
                  <c:v>29.0</c:v>
                </c:pt>
                <c:pt idx="396" formatCode="General">
                  <c:v>-0.822980294999979</c:v>
                </c:pt>
                <c:pt idx="397" formatCode="General">
                  <c:v>1.712301075</c:v>
                </c:pt>
                <c:pt idx="398" formatCode="General">
                  <c:v>35.93859957000002</c:v>
                </c:pt>
                <c:pt idx="399" formatCode="General">
                  <c:v>-7.58373061499998</c:v>
                </c:pt>
                <c:pt idx="400" formatCode="General">
                  <c:v>-3.358261664999986</c:v>
                </c:pt>
                <c:pt idx="401" formatCode="General">
                  <c:v>-18.99249677999997</c:v>
                </c:pt>
                <c:pt idx="402" formatCode="General">
                  <c:v>-21.52777814999997</c:v>
                </c:pt>
                <c:pt idx="403" formatCode="General">
                  <c:v>-27.44343467999998</c:v>
                </c:pt>
                <c:pt idx="404" formatCode="General">
                  <c:v>-40.96493532</c:v>
                </c:pt>
                <c:pt idx="405" formatCode="General">
                  <c:v>-31.24635673499998</c:v>
                </c:pt>
                <c:pt idx="406" formatCode="General">
                  <c:v>-38.00710705499998</c:v>
                </c:pt>
                <c:pt idx="407" formatCode="General">
                  <c:v>-45.19040426999999</c:v>
                </c:pt>
                <c:pt idx="408" formatCode="General">
                  <c:v>-37.16201326499998</c:v>
                </c:pt>
                <c:pt idx="409" formatCode="General">
                  <c:v>-46.458044955</c:v>
                </c:pt>
                <c:pt idx="410" formatCode="General">
                  <c:v>-46.03549805999998</c:v>
                </c:pt>
                <c:pt idx="411" formatCode="General">
                  <c:v>-47.72568563999998</c:v>
                </c:pt>
                <c:pt idx="412" formatCode="General">
                  <c:v>-44.34531047999999</c:v>
                </c:pt>
                <c:pt idx="413" formatCode="General">
                  <c:v>-43.92276358499997</c:v>
                </c:pt>
                <c:pt idx="414" formatCode="General">
                  <c:v>-37.58456015999998</c:v>
                </c:pt>
                <c:pt idx="415" formatCode="General">
                  <c:v>-1.24552718999999</c:v>
                </c:pt>
                <c:pt idx="454">
                  <c:v>1.641817560000021</c:v>
                </c:pt>
                <c:pt idx="455">
                  <c:v>-2.161104494999975</c:v>
                </c:pt>
                <c:pt idx="456">
                  <c:v>-13.99241755499999</c:v>
                </c:pt>
                <c:pt idx="457">
                  <c:v>-25.40118371999998</c:v>
                </c:pt>
                <c:pt idx="458">
                  <c:v>-15.68260513499996</c:v>
                </c:pt>
                <c:pt idx="459">
                  <c:v>-17.37279271499997</c:v>
                </c:pt>
                <c:pt idx="460">
                  <c:v>-25.40118371999998</c:v>
                </c:pt>
                <c:pt idx="461">
                  <c:v>-28.78155887999998</c:v>
                </c:pt>
                <c:pt idx="462">
                  <c:v>-31.31684024999997</c:v>
                </c:pt>
                <c:pt idx="463">
                  <c:v>-27.51391819499997</c:v>
                </c:pt>
                <c:pt idx="464">
                  <c:v>-22.86590234999996</c:v>
                </c:pt>
                <c:pt idx="465">
                  <c:v>-17.79533960999998</c:v>
                </c:pt>
                <c:pt idx="466">
                  <c:v>-9.766948604999967</c:v>
                </c:pt>
                <c:pt idx="467">
                  <c:v>-1.316010704999982</c:v>
                </c:pt>
                <c:pt idx="468">
                  <c:v>16.85350578000002</c:v>
                </c:pt>
                <c:pt idx="469">
                  <c:v>-1.316010704999982</c:v>
                </c:pt>
              </c:numCache>
            </c:numRef>
          </c:yVal>
          <c:smooth val="0"/>
        </c:ser>
        <c:ser>
          <c:idx val="2"/>
          <c:order val="2"/>
          <c:tx>
            <c:v>Stomatal Cond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'--Data--'!$AZ$4:$AZ$493</c:f>
              <c:numCache>
                <c:formatCode>General</c:formatCode>
                <c:ptCount val="490"/>
                <c:pt idx="20">
                  <c:v>766.6</c:v>
                </c:pt>
                <c:pt idx="22">
                  <c:v>491.8</c:v>
                </c:pt>
                <c:pt idx="32">
                  <c:v>141.9</c:v>
                </c:pt>
                <c:pt idx="37">
                  <c:v>293.1</c:v>
                </c:pt>
                <c:pt idx="39">
                  <c:v>153.3</c:v>
                </c:pt>
                <c:pt idx="41">
                  <c:v>241.2</c:v>
                </c:pt>
                <c:pt idx="42">
                  <c:v>110.1</c:v>
                </c:pt>
                <c:pt idx="73">
                  <c:v>551.1</c:v>
                </c:pt>
                <c:pt idx="75">
                  <c:v>180.7</c:v>
                </c:pt>
                <c:pt idx="81">
                  <c:v>271.7</c:v>
                </c:pt>
                <c:pt idx="85">
                  <c:v>237.7</c:v>
                </c:pt>
                <c:pt idx="89">
                  <c:v>250.43</c:v>
                </c:pt>
                <c:pt idx="91">
                  <c:v>142.3</c:v>
                </c:pt>
                <c:pt idx="93">
                  <c:v>160.9</c:v>
                </c:pt>
                <c:pt idx="95">
                  <c:v>74.4</c:v>
                </c:pt>
                <c:pt idx="126">
                  <c:v>518.0</c:v>
                </c:pt>
                <c:pt idx="128">
                  <c:v>381.3</c:v>
                </c:pt>
                <c:pt idx="131">
                  <c:v>175.1</c:v>
                </c:pt>
                <c:pt idx="138">
                  <c:v>277.2</c:v>
                </c:pt>
                <c:pt idx="142">
                  <c:v>282.7</c:v>
                </c:pt>
                <c:pt idx="145">
                  <c:v>523.67</c:v>
                </c:pt>
                <c:pt idx="146">
                  <c:v>227.7</c:v>
                </c:pt>
                <c:pt idx="148">
                  <c:v>306.47</c:v>
                </c:pt>
                <c:pt idx="179">
                  <c:v>484.8</c:v>
                </c:pt>
                <c:pt idx="181">
                  <c:v>469.4</c:v>
                </c:pt>
                <c:pt idx="184">
                  <c:v>272.3</c:v>
                </c:pt>
                <c:pt idx="191">
                  <c:v>130.7</c:v>
                </c:pt>
                <c:pt idx="195">
                  <c:v>272.9</c:v>
                </c:pt>
                <c:pt idx="197">
                  <c:v>70.8</c:v>
                </c:pt>
                <c:pt idx="200">
                  <c:v>292.5</c:v>
                </c:pt>
                <c:pt idx="202">
                  <c:v>41.5</c:v>
                </c:pt>
                <c:pt idx="240">
                  <c:v>106.7</c:v>
                </c:pt>
                <c:pt idx="244">
                  <c:v>132.6</c:v>
                </c:pt>
                <c:pt idx="247">
                  <c:v>549.1</c:v>
                </c:pt>
                <c:pt idx="249">
                  <c:v>428.4</c:v>
                </c:pt>
                <c:pt idx="285">
                  <c:v>0.0</c:v>
                </c:pt>
                <c:pt idx="287">
                  <c:v>809.9000000000001</c:v>
                </c:pt>
                <c:pt idx="290">
                  <c:v>195.1</c:v>
                </c:pt>
                <c:pt idx="293">
                  <c:v>1148.1</c:v>
                </c:pt>
                <c:pt idx="297">
                  <c:v>274.3</c:v>
                </c:pt>
                <c:pt idx="302">
                  <c:v>1390.7</c:v>
                </c:pt>
                <c:pt idx="303">
                  <c:v>719.3</c:v>
                </c:pt>
                <c:pt idx="306">
                  <c:v>287.6</c:v>
                </c:pt>
                <c:pt idx="308">
                  <c:v>241.7</c:v>
                </c:pt>
                <c:pt idx="338">
                  <c:v>643.1</c:v>
                </c:pt>
                <c:pt idx="340">
                  <c:v>404.1</c:v>
                </c:pt>
                <c:pt idx="343">
                  <c:v>135.4</c:v>
                </c:pt>
                <c:pt idx="346">
                  <c:v>321.5</c:v>
                </c:pt>
                <c:pt idx="350">
                  <c:v>176.1</c:v>
                </c:pt>
                <c:pt idx="354">
                  <c:v>696.9000000000001</c:v>
                </c:pt>
                <c:pt idx="358">
                  <c:v>1044.8</c:v>
                </c:pt>
                <c:pt idx="359">
                  <c:v>803.2</c:v>
                </c:pt>
                <c:pt idx="360">
                  <c:v>359.8</c:v>
                </c:pt>
                <c:pt idx="396">
                  <c:v>0.0</c:v>
                </c:pt>
                <c:pt idx="399">
                  <c:v>258.5</c:v>
                </c:pt>
                <c:pt idx="403">
                  <c:v>86.5</c:v>
                </c:pt>
                <c:pt idx="407">
                  <c:v>353.2</c:v>
                </c:pt>
                <c:pt idx="409">
                  <c:v>394.6</c:v>
                </c:pt>
                <c:pt idx="410">
                  <c:v>544.7</c:v>
                </c:pt>
                <c:pt idx="412">
                  <c:v>395.0</c:v>
                </c:pt>
                <c:pt idx="413">
                  <c:v>432.2</c:v>
                </c:pt>
                <c:pt idx="456">
                  <c:v>209.9</c:v>
                </c:pt>
                <c:pt idx="460">
                  <c:v>197.1</c:v>
                </c:pt>
                <c:pt idx="462">
                  <c:v>36.0</c:v>
                </c:pt>
                <c:pt idx="464">
                  <c:v>57.2</c:v>
                </c:pt>
                <c:pt idx="466">
                  <c:v>271.5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166808"/>
        <c:axId val="-2111172136"/>
      </c:scatterChart>
      <c:valAx>
        <c:axId val="-211118085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177768"/>
        <c:crosses val="autoZero"/>
        <c:crossBetween val="midCat"/>
      </c:valAx>
      <c:valAx>
        <c:axId val="-2111177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180856"/>
        <c:crosses val="autoZero"/>
        <c:crossBetween val="midCat"/>
      </c:valAx>
      <c:valAx>
        <c:axId val="-21111721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-2111166808"/>
        <c:crosses val="max"/>
        <c:crossBetween val="midCat"/>
      </c:valAx>
      <c:valAx>
        <c:axId val="-21111668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-21111721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9023597511560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CC vs. Biomass production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xVal>
            <c:numRef>
              <c:f>'--Data--'!$N$4:$N$493</c:f>
              <c:numCache>
                <c:formatCode>General</c:formatCode>
                <c:ptCount val="490"/>
                <c:pt idx="18">
                  <c:v>963.009999999999</c:v>
                </c:pt>
                <c:pt idx="19">
                  <c:v>1201.02</c:v>
                </c:pt>
                <c:pt idx="20">
                  <c:v>779.669999999999</c:v>
                </c:pt>
                <c:pt idx="21">
                  <c:v>1352.55999999999</c:v>
                </c:pt>
                <c:pt idx="22">
                  <c:v>1451.56999999999</c:v>
                </c:pt>
                <c:pt idx="23">
                  <c:v>1357.75</c:v>
                </c:pt>
                <c:pt idx="24">
                  <c:v>1499.83999999999</c:v>
                </c:pt>
                <c:pt idx="25">
                  <c:v>1468.63</c:v>
                </c:pt>
                <c:pt idx="26">
                  <c:v>1628.72</c:v>
                </c:pt>
                <c:pt idx="27">
                  <c:v>241.74</c:v>
                </c:pt>
                <c:pt idx="28">
                  <c:v>245.229999999999</c:v>
                </c:pt>
                <c:pt idx="29">
                  <c:v>0.0</c:v>
                </c:pt>
                <c:pt idx="30">
                  <c:v>0.0</c:v>
                </c:pt>
                <c:pt idx="31">
                  <c:v>2.33999999999999</c:v>
                </c:pt>
                <c:pt idx="32">
                  <c:v>321.81</c:v>
                </c:pt>
                <c:pt idx="33">
                  <c:v>328.959999999999</c:v>
                </c:pt>
                <c:pt idx="34">
                  <c:v>1558.30999999999</c:v>
                </c:pt>
                <c:pt idx="35">
                  <c:v>1885.30999999999</c:v>
                </c:pt>
                <c:pt idx="36">
                  <c:v>1923.39</c:v>
                </c:pt>
                <c:pt idx="37">
                  <c:v>1559.94</c:v>
                </c:pt>
                <c:pt idx="38">
                  <c:v>1531.3</c:v>
                </c:pt>
                <c:pt idx="39">
                  <c:v>1697.60999999999</c:v>
                </c:pt>
                <c:pt idx="40">
                  <c:v>1658.39</c:v>
                </c:pt>
                <c:pt idx="41">
                  <c:v>1438.33999999999</c:v>
                </c:pt>
                <c:pt idx="42">
                  <c:v>1512.58999999999</c:v>
                </c:pt>
                <c:pt idx="43">
                  <c:v>1090.08999999999</c:v>
                </c:pt>
                <c:pt idx="44">
                  <c:v>708.47</c:v>
                </c:pt>
                <c:pt idx="45">
                  <c:v>1075.23</c:v>
                </c:pt>
                <c:pt idx="46">
                  <c:v>1115.72</c:v>
                </c:pt>
                <c:pt idx="47">
                  <c:v>545.07</c:v>
                </c:pt>
                <c:pt idx="48">
                  <c:v>410.819999999999</c:v>
                </c:pt>
                <c:pt idx="49">
                  <c:v>340.889999999999</c:v>
                </c:pt>
                <c:pt idx="50">
                  <c:v>254.19</c:v>
                </c:pt>
                <c:pt idx="51">
                  <c:v>248.86</c:v>
                </c:pt>
                <c:pt idx="52">
                  <c:v>228.099999999999</c:v>
                </c:pt>
                <c:pt idx="71">
                  <c:v>591.139999999999</c:v>
                </c:pt>
                <c:pt idx="72">
                  <c:v>920.85</c:v>
                </c:pt>
                <c:pt idx="73">
                  <c:v>468.139999999999</c:v>
                </c:pt>
                <c:pt idx="74">
                  <c:v>1285.74</c:v>
                </c:pt>
                <c:pt idx="75">
                  <c:v>1324.28</c:v>
                </c:pt>
                <c:pt idx="76">
                  <c:v>1218.53</c:v>
                </c:pt>
                <c:pt idx="77">
                  <c:v>1211.18</c:v>
                </c:pt>
                <c:pt idx="78">
                  <c:v>294.22</c:v>
                </c:pt>
                <c:pt idx="79">
                  <c:v>416.81</c:v>
                </c:pt>
                <c:pt idx="80">
                  <c:v>49.34</c:v>
                </c:pt>
                <c:pt idx="81">
                  <c:v>51.77</c:v>
                </c:pt>
                <c:pt idx="82">
                  <c:v>499.43</c:v>
                </c:pt>
                <c:pt idx="83">
                  <c:v>459.56</c:v>
                </c:pt>
                <c:pt idx="84">
                  <c:v>1329.81999999999</c:v>
                </c:pt>
                <c:pt idx="85">
                  <c:v>1460.77</c:v>
                </c:pt>
                <c:pt idx="86">
                  <c:v>1439.83999999999</c:v>
                </c:pt>
                <c:pt idx="87">
                  <c:v>1438.39</c:v>
                </c:pt>
                <c:pt idx="88">
                  <c:v>1898.79</c:v>
                </c:pt>
                <c:pt idx="89">
                  <c:v>1954.30999999999</c:v>
                </c:pt>
                <c:pt idx="90">
                  <c:v>1503.35999999999</c:v>
                </c:pt>
                <c:pt idx="91">
                  <c:v>1496.72</c:v>
                </c:pt>
                <c:pt idx="92">
                  <c:v>1414.69</c:v>
                </c:pt>
                <c:pt idx="93">
                  <c:v>1326.72</c:v>
                </c:pt>
                <c:pt idx="94">
                  <c:v>1482.72</c:v>
                </c:pt>
                <c:pt idx="95">
                  <c:v>1364.52</c:v>
                </c:pt>
                <c:pt idx="96">
                  <c:v>695.11</c:v>
                </c:pt>
                <c:pt idx="97">
                  <c:v>416.23</c:v>
                </c:pt>
                <c:pt idx="98">
                  <c:v>409.44</c:v>
                </c:pt>
                <c:pt idx="99">
                  <c:v>393.449999999999</c:v>
                </c:pt>
                <c:pt idx="100">
                  <c:v>189.09</c:v>
                </c:pt>
                <c:pt idx="101">
                  <c:v>120.25</c:v>
                </c:pt>
                <c:pt idx="102">
                  <c:v>169.27</c:v>
                </c:pt>
                <c:pt idx="103">
                  <c:v>161.3</c:v>
                </c:pt>
                <c:pt idx="104">
                  <c:v>178.139999999999</c:v>
                </c:pt>
                <c:pt idx="105">
                  <c:v>169.09</c:v>
                </c:pt>
                <c:pt idx="124">
                  <c:v>1166.59999999999</c:v>
                </c:pt>
                <c:pt idx="125">
                  <c:v>1445.74</c:v>
                </c:pt>
                <c:pt idx="126">
                  <c:v>829.46</c:v>
                </c:pt>
                <c:pt idx="127">
                  <c:v>1323.92</c:v>
                </c:pt>
                <c:pt idx="128">
                  <c:v>1618.46</c:v>
                </c:pt>
                <c:pt idx="129">
                  <c:v>1394.69</c:v>
                </c:pt>
                <c:pt idx="130">
                  <c:v>1623.65</c:v>
                </c:pt>
                <c:pt idx="131">
                  <c:v>1582.27</c:v>
                </c:pt>
                <c:pt idx="132">
                  <c:v>1725.84999999999</c:v>
                </c:pt>
                <c:pt idx="133">
                  <c:v>373.81</c:v>
                </c:pt>
                <c:pt idx="134">
                  <c:v>329.959999999999</c:v>
                </c:pt>
                <c:pt idx="135">
                  <c:v>39.28</c:v>
                </c:pt>
                <c:pt idx="136">
                  <c:v>35.7599999999999</c:v>
                </c:pt>
                <c:pt idx="137">
                  <c:v>265.709999999999</c:v>
                </c:pt>
                <c:pt idx="138">
                  <c:v>844.509999999999</c:v>
                </c:pt>
                <c:pt idx="139">
                  <c:v>816.61</c:v>
                </c:pt>
                <c:pt idx="140">
                  <c:v>1548.97</c:v>
                </c:pt>
                <c:pt idx="141">
                  <c:v>2012.38</c:v>
                </c:pt>
                <c:pt idx="142">
                  <c:v>2066.71999999999</c:v>
                </c:pt>
                <c:pt idx="143">
                  <c:v>1665.09999999999</c:v>
                </c:pt>
                <c:pt idx="144">
                  <c:v>1608.91</c:v>
                </c:pt>
                <c:pt idx="145">
                  <c:v>1616.42</c:v>
                </c:pt>
                <c:pt idx="146">
                  <c:v>1548.82999999999</c:v>
                </c:pt>
                <c:pt idx="147">
                  <c:v>1597.16</c:v>
                </c:pt>
                <c:pt idx="148">
                  <c:v>1629.89</c:v>
                </c:pt>
                <c:pt idx="149">
                  <c:v>1058.56999999999</c:v>
                </c:pt>
                <c:pt idx="150">
                  <c:v>647.09</c:v>
                </c:pt>
                <c:pt idx="151">
                  <c:v>1039.57999999999</c:v>
                </c:pt>
                <c:pt idx="152">
                  <c:v>1018.98</c:v>
                </c:pt>
                <c:pt idx="153">
                  <c:v>532.12</c:v>
                </c:pt>
                <c:pt idx="154">
                  <c:v>449.569999999999</c:v>
                </c:pt>
                <c:pt idx="155">
                  <c:v>404.12</c:v>
                </c:pt>
                <c:pt idx="156">
                  <c:v>251.789999999999</c:v>
                </c:pt>
                <c:pt idx="157">
                  <c:v>205.41</c:v>
                </c:pt>
                <c:pt idx="158">
                  <c:v>204.009999999999</c:v>
                </c:pt>
                <c:pt idx="177">
                  <c:v>1297.38</c:v>
                </c:pt>
                <c:pt idx="178">
                  <c:v>1349.55999999999</c:v>
                </c:pt>
                <c:pt idx="179">
                  <c:v>943.59</c:v>
                </c:pt>
                <c:pt idx="180">
                  <c:v>1354.32999999999</c:v>
                </c:pt>
                <c:pt idx="181">
                  <c:v>1537.85999999999</c:v>
                </c:pt>
                <c:pt idx="182">
                  <c:v>1398.32999999999</c:v>
                </c:pt>
                <c:pt idx="183">
                  <c:v>1494.65</c:v>
                </c:pt>
                <c:pt idx="184">
                  <c:v>1594.5</c:v>
                </c:pt>
                <c:pt idx="185">
                  <c:v>1595.30999999999</c:v>
                </c:pt>
                <c:pt idx="186">
                  <c:v>237.31</c:v>
                </c:pt>
                <c:pt idx="187">
                  <c:v>233.849999999999</c:v>
                </c:pt>
                <c:pt idx="188">
                  <c:v>16.57</c:v>
                </c:pt>
                <c:pt idx="189">
                  <c:v>14.85</c:v>
                </c:pt>
                <c:pt idx="190">
                  <c:v>141.15</c:v>
                </c:pt>
                <c:pt idx="191">
                  <c:v>774.929999999999</c:v>
                </c:pt>
                <c:pt idx="192">
                  <c:v>658.72</c:v>
                </c:pt>
                <c:pt idx="193">
                  <c:v>1522.95</c:v>
                </c:pt>
                <c:pt idx="194">
                  <c:v>1926.97</c:v>
                </c:pt>
                <c:pt idx="195">
                  <c:v>1984.30999999999</c:v>
                </c:pt>
                <c:pt idx="196">
                  <c:v>1564.22</c:v>
                </c:pt>
                <c:pt idx="197">
                  <c:v>1536.13</c:v>
                </c:pt>
                <c:pt idx="198">
                  <c:v>1601.11999999999</c:v>
                </c:pt>
                <c:pt idx="199">
                  <c:v>1542.22</c:v>
                </c:pt>
                <c:pt idx="200">
                  <c:v>1443.58999999999</c:v>
                </c:pt>
                <c:pt idx="201">
                  <c:v>1522.94</c:v>
                </c:pt>
                <c:pt idx="202">
                  <c:v>992.5299999999989</c:v>
                </c:pt>
                <c:pt idx="203">
                  <c:v>672.1</c:v>
                </c:pt>
                <c:pt idx="204">
                  <c:v>1012.85</c:v>
                </c:pt>
                <c:pt idx="205">
                  <c:v>1041.45</c:v>
                </c:pt>
                <c:pt idx="206">
                  <c:v>454.11</c:v>
                </c:pt>
                <c:pt idx="207">
                  <c:v>400.99</c:v>
                </c:pt>
                <c:pt idx="208">
                  <c:v>346.06</c:v>
                </c:pt>
                <c:pt idx="209">
                  <c:v>260.05</c:v>
                </c:pt>
                <c:pt idx="210">
                  <c:v>258.889999999999</c:v>
                </c:pt>
                <c:pt idx="211">
                  <c:v>256.329999999999</c:v>
                </c:pt>
                <c:pt idx="230">
                  <c:v>1270.83999999999</c:v>
                </c:pt>
                <c:pt idx="231">
                  <c:v>1446.56999999999</c:v>
                </c:pt>
                <c:pt idx="232">
                  <c:v>908.009999999999</c:v>
                </c:pt>
                <c:pt idx="233">
                  <c:v>1367.21</c:v>
                </c:pt>
                <c:pt idx="234">
                  <c:v>1728.48</c:v>
                </c:pt>
                <c:pt idx="235">
                  <c:v>1066.33999999999</c:v>
                </c:pt>
                <c:pt idx="236">
                  <c:v>1008.11</c:v>
                </c:pt>
                <c:pt idx="237">
                  <c:v>1708.77</c:v>
                </c:pt>
                <c:pt idx="238">
                  <c:v>1947.55999999999</c:v>
                </c:pt>
                <c:pt idx="239">
                  <c:v>810.23</c:v>
                </c:pt>
                <c:pt idx="240">
                  <c:v>1168.88</c:v>
                </c:pt>
                <c:pt idx="241">
                  <c:v>1326.76</c:v>
                </c:pt>
                <c:pt idx="242">
                  <c:v>1137.72</c:v>
                </c:pt>
                <c:pt idx="243">
                  <c:v>858.71</c:v>
                </c:pt>
                <c:pt idx="244">
                  <c:v>1606.71</c:v>
                </c:pt>
                <c:pt idx="245">
                  <c:v>1676.69</c:v>
                </c:pt>
                <c:pt idx="246">
                  <c:v>1518.17</c:v>
                </c:pt>
                <c:pt idx="247">
                  <c:v>1524.06999999999</c:v>
                </c:pt>
                <c:pt idx="248">
                  <c:v>1562.32999999999</c:v>
                </c:pt>
                <c:pt idx="249">
                  <c:v>1198.47</c:v>
                </c:pt>
                <c:pt idx="250">
                  <c:v>1150.59999999999</c:v>
                </c:pt>
                <c:pt idx="251">
                  <c:v>1175.32999999999</c:v>
                </c:pt>
                <c:pt idx="252">
                  <c:v>1190.35999999999</c:v>
                </c:pt>
                <c:pt idx="253">
                  <c:v>1135.34999999999</c:v>
                </c:pt>
                <c:pt idx="254">
                  <c:v>1145.36999999999</c:v>
                </c:pt>
                <c:pt idx="255">
                  <c:v>794.21</c:v>
                </c:pt>
                <c:pt idx="256">
                  <c:v>507.04</c:v>
                </c:pt>
                <c:pt idx="257">
                  <c:v>913.149999999999</c:v>
                </c:pt>
                <c:pt idx="258">
                  <c:v>999.86</c:v>
                </c:pt>
                <c:pt idx="259">
                  <c:v>691.4400000000001</c:v>
                </c:pt>
                <c:pt idx="260">
                  <c:v>774.2</c:v>
                </c:pt>
                <c:pt idx="261">
                  <c:v>754.899999999999</c:v>
                </c:pt>
                <c:pt idx="262">
                  <c:v>591.6</c:v>
                </c:pt>
                <c:pt idx="263">
                  <c:v>538.4099999999989</c:v>
                </c:pt>
                <c:pt idx="264">
                  <c:v>469.73</c:v>
                </c:pt>
                <c:pt idx="283">
                  <c:v>1108.8</c:v>
                </c:pt>
                <c:pt idx="284">
                  <c:v>1038.52</c:v>
                </c:pt>
                <c:pt idx="285">
                  <c:v>736.32</c:v>
                </c:pt>
                <c:pt idx="286">
                  <c:v>452.19</c:v>
                </c:pt>
                <c:pt idx="287">
                  <c:v>570.5399999999991</c:v>
                </c:pt>
                <c:pt idx="288">
                  <c:v>1371.45</c:v>
                </c:pt>
                <c:pt idx="289">
                  <c:v>1229.96</c:v>
                </c:pt>
                <c:pt idx="290">
                  <c:v>1895.60999999999</c:v>
                </c:pt>
                <c:pt idx="291">
                  <c:v>1839.34999999999</c:v>
                </c:pt>
                <c:pt idx="292">
                  <c:v>883.399999999999</c:v>
                </c:pt>
                <c:pt idx="293">
                  <c:v>1097.79</c:v>
                </c:pt>
                <c:pt idx="294">
                  <c:v>1788.38</c:v>
                </c:pt>
                <c:pt idx="295">
                  <c:v>1514.29</c:v>
                </c:pt>
                <c:pt idx="296">
                  <c:v>104.15</c:v>
                </c:pt>
                <c:pt idx="297">
                  <c:v>1202.81999999999</c:v>
                </c:pt>
                <c:pt idx="298">
                  <c:v>1182.16</c:v>
                </c:pt>
                <c:pt idx="299">
                  <c:v>427.3</c:v>
                </c:pt>
                <c:pt idx="300">
                  <c:v>307.94</c:v>
                </c:pt>
                <c:pt idx="301">
                  <c:v>315.829999999999</c:v>
                </c:pt>
                <c:pt idx="302">
                  <c:v>273.54</c:v>
                </c:pt>
                <c:pt idx="303">
                  <c:v>1389.34999999999</c:v>
                </c:pt>
                <c:pt idx="304">
                  <c:v>1382.80999999999</c:v>
                </c:pt>
                <c:pt idx="305">
                  <c:v>1389.55</c:v>
                </c:pt>
                <c:pt idx="306">
                  <c:v>1266.81999999999</c:v>
                </c:pt>
                <c:pt idx="307">
                  <c:v>878.309999999999</c:v>
                </c:pt>
                <c:pt idx="308">
                  <c:v>833.5299999999989</c:v>
                </c:pt>
                <c:pt idx="309">
                  <c:v>554.85</c:v>
                </c:pt>
                <c:pt idx="310">
                  <c:v>678.95</c:v>
                </c:pt>
                <c:pt idx="311">
                  <c:v>699.47</c:v>
                </c:pt>
                <c:pt idx="312">
                  <c:v>470.259999999999</c:v>
                </c:pt>
                <c:pt idx="313">
                  <c:v>795.36</c:v>
                </c:pt>
                <c:pt idx="314">
                  <c:v>738.279999999999</c:v>
                </c:pt>
                <c:pt idx="315">
                  <c:v>728.69</c:v>
                </c:pt>
                <c:pt idx="316">
                  <c:v>727.08</c:v>
                </c:pt>
                <c:pt idx="317">
                  <c:v>559.71</c:v>
                </c:pt>
                <c:pt idx="336">
                  <c:v>1002.49</c:v>
                </c:pt>
                <c:pt idx="337">
                  <c:v>1323.61999999999</c:v>
                </c:pt>
                <c:pt idx="338">
                  <c:v>719.32</c:v>
                </c:pt>
                <c:pt idx="339">
                  <c:v>774.87</c:v>
                </c:pt>
                <c:pt idx="340">
                  <c:v>704.509999999999</c:v>
                </c:pt>
                <c:pt idx="341">
                  <c:v>1125.55999999999</c:v>
                </c:pt>
                <c:pt idx="342">
                  <c:v>1342.77</c:v>
                </c:pt>
                <c:pt idx="343">
                  <c:v>664.98</c:v>
                </c:pt>
                <c:pt idx="344">
                  <c:v>782.34</c:v>
                </c:pt>
                <c:pt idx="345">
                  <c:v>803.309999999999</c:v>
                </c:pt>
                <c:pt idx="346">
                  <c:v>734.12</c:v>
                </c:pt>
                <c:pt idx="347">
                  <c:v>2040.86999999999</c:v>
                </c:pt>
                <c:pt idx="348">
                  <c:v>1848.07999999999</c:v>
                </c:pt>
                <c:pt idx="349">
                  <c:v>827.389999999999</c:v>
                </c:pt>
                <c:pt idx="350">
                  <c:v>1431.01</c:v>
                </c:pt>
                <c:pt idx="351">
                  <c:v>1292.82999999999</c:v>
                </c:pt>
                <c:pt idx="352">
                  <c:v>594.639999999999</c:v>
                </c:pt>
                <c:pt idx="353">
                  <c:v>587.57</c:v>
                </c:pt>
                <c:pt idx="354">
                  <c:v>601.23</c:v>
                </c:pt>
                <c:pt idx="355">
                  <c:v>1315.43</c:v>
                </c:pt>
                <c:pt idx="356">
                  <c:v>1266.7</c:v>
                </c:pt>
                <c:pt idx="357">
                  <c:v>1202.05999999999</c:v>
                </c:pt>
                <c:pt idx="358">
                  <c:v>1131.84999999999</c:v>
                </c:pt>
                <c:pt idx="359">
                  <c:v>1231.4</c:v>
                </c:pt>
                <c:pt idx="360">
                  <c:v>1232.45</c:v>
                </c:pt>
                <c:pt idx="361">
                  <c:v>1064.17</c:v>
                </c:pt>
                <c:pt idx="362">
                  <c:v>653.639999999999</c:v>
                </c:pt>
                <c:pt idx="363">
                  <c:v>657.289999999999</c:v>
                </c:pt>
                <c:pt idx="364">
                  <c:v>594.0299999999989</c:v>
                </c:pt>
                <c:pt idx="365">
                  <c:v>734.269999999999</c:v>
                </c:pt>
                <c:pt idx="366">
                  <c:v>989.37</c:v>
                </c:pt>
                <c:pt idx="367">
                  <c:v>891.299999999999</c:v>
                </c:pt>
                <c:pt idx="368">
                  <c:v>795.72</c:v>
                </c:pt>
                <c:pt idx="369">
                  <c:v>745.519999999999</c:v>
                </c:pt>
                <c:pt idx="370">
                  <c:v>596.769999999999</c:v>
                </c:pt>
                <c:pt idx="389">
                  <c:v>101.099999999999</c:v>
                </c:pt>
                <c:pt idx="390">
                  <c:v>193.9</c:v>
                </c:pt>
                <c:pt idx="391">
                  <c:v>37.3999999999999</c:v>
                </c:pt>
                <c:pt idx="392">
                  <c:v>45.35</c:v>
                </c:pt>
                <c:pt idx="393">
                  <c:v>60.64</c:v>
                </c:pt>
                <c:pt idx="394">
                  <c:v>125.17</c:v>
                </c:pt>
                <c:pt idx="395">
                  <c:v>37.8999999999999</c:v>
                </c:pt>
                <c:pt idx="396">
                  <c:v>54.32</c:v>
                </c:pt>
                <c:pt idx="397">
                  <c:v>135.37</c:v>
                </c:pt>
                <c:pt idx="398">
                  <c:v>247.509999999999</c:v>
                </c:pt>
                <c:pt idx="399">
                  <c:v>278.17</c:v>
                </c:pt>
                <c:pt idx="400">
                  <c:v>861.11</c:v>
                </c:pt>
                <c:pt idx="401">
                  <c:v>774.149999999999</c:v>
                </c:pt>
                <c:pt idx="402">
                  <c:v>917.509999999999</c:v>
                </c:pt>
                <c:pt idx="403">
                  <c:v>910.899999999999</c:v>
                </c:pt>
                <c:pt idx="404">
                  <c:v>861.6599999999989</c:v>
                </c:pt>
                <c:pt idx="405">
                  <c:v>1197.19</c:v>
                </c:pt>
                <c:pt idx="406">
                  <c:v>1661.71</c:v>
                </c:pt>
                <c:pt idx="407">
                  <c:v>1692.36999999999</c:v>
                </c:pt>
                <c:pt idx="408">
                  <c:v>1294.98</c:v>
                </c:pt>
                <c:pt idx="409">
                  <c:v>1196.01</c:v>
                </c:pt>
                <c:pt idx="410">
                  <c:v>1193.31999999999</c:v>
                </c:pt>
                <c:pt idx="411">
                  <c:v>1074.05</c:v>
                </c:pt>
                <c:pt idx="412">
                  <c:v>1179.88</c:v>
                </c:pt>
                <c:pt idx="413">
                  <c:v>1240.44</c:v>
                </c:pt>
                <c:pt idx="414">
                  <c:v>736.549999999999</c:v>
                </c:pt>
                <c:pt idx="415">
                  <c:v>426.029999999999</c:v>
                </c:pt>
                <c:pt idx="416">
                  <c:v>55.8999999999999</c:v>
                </c:pt>
                <c:pt idx="417">
                  <c:v>53.13</c:v>
                </c:pt>
                <c:pt idx="418">
                  <c:v>86.9699999999999</c:v>
                </c:pt>
                <c:pt idx="419">
                  <c:v>63.13</c:v>
                </c:pt>
                <c:pt idx="420">
                  <c:v>128.87</c:v>
                </c:pt>
                <c:pt idx="421">
                  <c:v>55.9099999999999</c:v>
                </c:pt>
                <c:pt idx="422">
                  <c:v>72.9699999999999</c:v>
                </c:pt>
                <c:pt idx="423">
                  <c:v>70.12</c:v>
                </c:pt>
                <c:pt idx="442">
                  <c:v>741.83</c:v>
                </c:pt>
                <c:pt idx="443">
                  <c:v>1136.5</c:v>
                </c:pt>
                <c:pt idx="444">
                  <c:v>584.279999999999</c:v>
                </c:pt>
                <c:pt idx="445">
                  <c:v>1222.97</c:v>
                </c:pt>
                <c:pt idx="446">
                  <c:v>1587.82999999999</c:v>
                </c:pt>
                <c:pt idx="447">
                  <c:v>1299.28</c:v>
                </c:pt>
                <c:pt idx="448">
                  <c:v>1337.11999999999</c:v>
                </c:pt>
                <c:pt idx="449">
                  <c:v>832.12</c:v>
                </c:pt>
                <c:pt idx="450">
                  <c:v>959.049999999999</c:v>
                </c:pt>
                <c:pt idx="451">
                  <c:v>0.55</c:v>
                </c:pt>
                <c:pt idx="452">
                  <c:v>0.56</c:v>
                </c:pt>
                <c:pt idx="453">
                  <c:v>362.589999999999</c:v>
                </c:pt>
                <c:pt idx="454">
                  <c:v>330.04</c:v>
                </c:pt>
                <c:pt idx="455">
                  <c:v>1163.13</c:v>
                </c:pt>
                <c:pt idx="456">
                  <c:v>1455.09999999999</c:v>
                </c:pt>
                <c:pt idx="457">
                  <c:v>1355.35999999999</c:v>
                </c:pt>
                <c:pt idx="458">
                  <c:v>1551.80999999999</c:v>
                </c:pt>
                <c:pt idx="459">
                  <c:v>2107.42999999999</c:v>
                </c:pt>
                <c:pt idx="460">
                  <c:v>2152.34999999999</c:v>
                </c:pt>
                <c:pt idx="461">
                  <c:v>1573.32999999999</c:v>
                </c:pt>
                <c:pt idx="462">
                  <c:v>1556.14</c:v>
                </c:pt>
                <c:pt idx="463">
                  <c:v>1451.15</c:v>
                </c:pt>
                <c:pt idx="464">
                  <c:v>1463.48</c:v>
                </c:pt>
                <c:pt idx="465">
                  <c:v>1510.97</c:v>
                </c:pt>
                <c:pt idx="466">
                  <c:v>1547.73</c:v>
                </c:pt>
                <c:pt idx="467">
                  <c:v>971.419999999999</c:v>
                </c:pt>
                <c:pt idx="468">
                  <c:v>569.47</c:v>
                </c:pt>
                <c:pt idx="469">
                  <c:v>833.84</c:v>
                </c:pt>
                <c:pt idx="470">
                  <c:v>923.21</c:v>
                </c:pt>
                <c:pt idx="471">
                  <c:v>388.899999999999</c:v>
                </c:pt>
                <c:pt idx="472">
                  <c:v>230.479999999999</c:v>
                </c:pt>
                <c:pt idx="473">
                  <c:v>287.339999999999</c:v>
                </c:pt>
                <c:pt idx="474">
                  <c:v>190.36</c:v>
                </c:pt>
                <c:pt idx="475">
                  <c:v>127.8</c:v>
                </c:pt>
                <c:pt idx="476">
                  <c:v>122.47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0"/>
          <c:order val="0"/>
          <c:tx>
            <c:v>SEBAL</c:v>
          </c:tx>
          <c:spPr>
            <a:ln w="28575">
              <a:noFill/>
            </a:ln>
          </c:spPr>
          <c:xVal>
            <c:numRef>
              <c:f>'--Data--'!$N$4:$N$493</c:f>
              <c:numCache>
                <c:formatCode>General</c:formatCode>
                <c:ptCount val="490"/>
                <c:pt idx="18">
                  <c:v>963.009999999999</c:v>
                </c:pt>
                <c:pt idx="19">
                  <c:v>1201.02</c:v>
                </c:pt>
                <c:pt idx="20">
                  <c:v>779.669999999999</c:v>
                </c:pt>
                <c:pt idx="21">
                  <c:v>1352.55999999999</c:v>
                </c:pt>
                <c:pt idx="22">
                  <c:v>1451.56999999999</c:v>
                </c:pt>
                <c:pt idx="23">
                  <c:v>1357.75</c:v>
                </c:pt>
                <c:pt idx="24">
                  <c:v>1499.83999999999</c:v>
                </c:pt>
                <c:pt idx="25">
                  <c:v>1468.63</c:v>
                </c:pt>
                <c:pt idx="26">
                  <c:v>1628.72</c:v>
                </c:pt>
                <c:pt idx="27">
                  <c:v>241.74</c:v>
                </c:pt>
                <c:pt idx="28">
                  <c:v>245.229999999999</c:v>
                </c:pt>
                <c:pt idx="29">
                  <c:v>0.0</c:v>
                </c:pt>
                <c:pt idx="30">
                  <c:v>0.0</c:v>
                </c:pt>
                <c:pt idx="31">
                  <c:v>2.33999999999999</c:v>
                </c:pt>
                <c:pt idx="32">
                  <c:v>321.81</c:v>
                </c:pt>
                <c:pt idx="33">
                  <c:v>328.959999999999</c:v>
                </c:pt>
                <c:pt idx="34">
                  <c:v>1558.30999999999</c:v>
                </c:pt>
                <c:pt idx="35">
                  <c:v>1885.30999999999</c:v>
                </c:pt>
                <c:pt idx="36">
                  <c:v>1923.39</c:v>
                </c:pt>
                <c:pt idx="37">
                  <c:v>1559.94</c:v>
                </c:pt>
                <c:pt idx="38">
                  <c:v>1531.3</c:v>
                </c:pt>
                <c:pt idx="39">
                  <c:v>1697.60999999999</c:v>
                </c:pt>
                <c:pt idx="40">
                  <c:v>1658.39</c:v>
                </c:pt>
                <c:pt idx="41">
                  <c:v>1438.33999999999</c:v>
                </c:pt>
                <c:pt idx="42">
                  <c:v>1512.58999999999</c:v>
                </c:pt>
                <c:pt idx="43">
                  <c:v>1090.08999999999</c:v>
                </c:pt>
                <c:pt idx="44">
                  <c:v>708.47</c:v>
                </c:pt>
                <c:pt idx="45">
                  <c:v>1075.23</c:v>
                </c:pt>
                <c:pt idx="46">
                  <c:v>1115.72</c:v>
                </c:pt>
                <c:pt idx="47">
                  <c:v>545.07</c:v>
                </c:pt>
                <c:pt idx="48">
                  <c:v>410.819999999999</c:v>
                </c:pt>
                <c:pt idx="49">
                  <c:v>340.889999999999</c:v>
                </c:pt>
                <c:pt idx="50">
                  <c:v>254.19</c:v>
                </c:pt>
                <c:pt idx="51">
                  <c:v>248.86</c:v>
                </c:pt>
                <c:pt idx="52">
                  <c:v>228.099999999999</c:v>
                </c:pt>
                <c:pt idx="71">
                  <c:v>591.139999999999</c:v>
                </c:pt>
                <c:pt idx="72">
                  <c:v>920.85</c:v>
                </c:pt>
                <c:pt idx="73">
                  <c:v>468.139999999999</c:v>
                </c:pt>
                <c:pt idx="74">
                  <c:v>1285.74</c:v>
                </c:pt>
                <c:pt idx="75">
                  <c:v>1324.28</c:v>
                </c:pt>
                <c:pt idx="76">
                  <c:v>1218.53</c:v>
                </c:pt>
                <c:pt idx="77">
                  <c:v>1211.18</c:v>
                </c:pt>
                <c:pt idx="78">
                  <c:v>294.22</c:v>
                </c:pt>
                <c:pt idx="79">
                  <c:v>416.81</c:v>
                </c:pt>
                <c:pt idx="80">
                  <c:v>49.34</c:v>
                </c:pt>
                <c:pt idx="81">
                  <c:v>51.77</c:v>
                </c:pt>
                <c:pt idx="82">
                  <c:v>499.43</c:v>
                </c:pt>
                <c:pt idx="83">
                  <c:v>459.56</c:v>
                </c:pt>
                <c:pt idx="84">
                  <c:v>1329.81999999999</c:v>
                </c:pt>
                <c:pt idx="85">
                  <c:v>1460.77</c:v>
                </c:pt>
                <c:pt idx="86">
                  <c:v>1439.83999999999</c:v>
                </c:pt>
                <c:pt idx="87">
                  <c:v>1438.39</c:v>
                </c:pt>
                <c:pt idx="88">
                  <c:v>1898.79</c:v>
                </c:pt>
                <c:pt idx="89">
                  <c:v>1954.30999999999</c:v>
                </c:pt>
                <c:pt idx="90">
                  <c:v>1503.35999999999</c:v>
                </c:pt>
                <c:pt idx="91">
                  <c:v>1496.72</c:v>
                </c:pt>
                <c:pt idx="92">
                  <c:v>1414.69</c:v>
                </c:pt>
                <c:pt idx="93">
                  <c:v>1326.72</c:v>
                </c:pt>
                <c:pt idx="94">
                  <c:v>1482.72</c:v>
                </c:pt>
                <c:pt idx="95">
                  <c:v>1364.52</c:v>
                </c:pt>
                <c:pt idx="96">
                  <c:v>695.11</c:v>
                </c:pt>
                <c:pt idx="97">
                  <c:v>416.23</c:v>
                </c:pt>
                <c:pt idx="98">
                  <c:v>409.44</c:v>
                </c:pt>
                <c:pt idx="99">
                  <c:v>393.449999999999</c:v>
                </c:pt>
                <c:pt idx="100">
                  <c:v>189.09</c:v>
                </c:pt>
                <c:pt idx="101">
                  <c:v>120.25</c:v>
                </c:pt>
                <c:pt idx="102">
                  <c:v>169.27</c:v>
                </c:pt>
                <c:pt idx="103">
                  <c:v>161.3</c:v>
                </c:pt>
                <c:pt idx="104">
                  <c:v>178.139999999999</c:v>
                </c:pt>
                <c:pt idx="105">
                  <c:v>169.09</c:v>
                </c:pt>
                <c:pt idx="124">
                  <c:v>1166.59999999999</c:v>
                </c:pt>
                <c:pt idx="125">
                  <c:v>1445.74</c:v>
                </c:pt>
                <c:pt idx="126">
                  <c:v>829.46</c:v>
                </c:pt>
                <c:pt idx="127">
                  <c:v>1323.92</c:v>
                </c:pt>
                <c:pt idx="128">
                  <c:v>1618.46</c:v>
                </c:pt>
                <c:pt idx="129">
                  <c:v>1394.69</c:v>
                </c:pt>
                <c:pt idx="130">
                  <c:v>1623.65</c:v>
                </c:pt>
                <c:pt idx="131">
                  <c:v>1582.27</c:v>
                </c:pt>
                <c:pt idx="132">
                  <c:v>1725.84999999999</c:v>
                </c:pt>
                <c:pt idx="133">
                  <c:v>373.81</c:v>
                </c:pt>
                <c:pt idx="134">
                  <c:v>329.959999999999</c:v>
                </c:pt>
                <c:pt idx="135">
                  <c:v>39.28</c:v>
                </c:pt>
                <c:pt idx="136">
                  <c:v>35.7599999999999</c:v>
                </c:pt>
                <c:pt idx="137">
                  <c:v>265.709999999999</c:v>
                </c:pt>
                <c:pt idx="138">
                  <c:v>844.509999999999</c:v>
                </c:pt>
                <c:pt idx="139">
                  <c:v>816.61</c:v>
                </c:pt>
                <c:pt idx="140">
                  <c:v>1548.97</c:v>
                </c:pt>
                <c:pt idx="141">
                  <c:v>2012.38</c:v>
                </c:pt>
                <c:pt idx="142">
                  <c:v>2066.71999999999</c:v>
                </c:pt>
                <c:pt idx="143">
                  <c:v>1665.09999999999</c:v>
                </c:pt>
                <c:pt idx="144">
                  <c:v>1608.91</c:v>
                </c:pt>
                <c:pt idx="145">
                  <c:v>1616.42</c:v>
                </c:pt>
                <c:pt idx="146">
                  <c:v>1548.82999999999</c:v>
                </c:pt>
                <c:pt idx="147">
                  <c:v>1597.16</c:v>
                </c:pt>
                <c:pt idx="148">
                  <c:v>1629.89</c:v>
                </c:pt>
                <c:pt idx="149">
                  <c:v>1058.56999999999</c:v>
                </c:pt>
                <c:pt idx="150">
                  <c:v>647.09</c:v>
                </c:pt>
                <c:pt idx="151">
                  <c:v>1039.57999999999</c:v>
                </c:pt>
                <c:pt idx="152">
                  <c:v>1018.98</c:v>
                </c:pt>
                <c:pt idx="153">
                  <c:v>532.12</c:v>
                </c:pt>
                <c:pt idx="154">
                  <c:v>449.569999999999</c:v>
                </c:pt>
                <c:pt idx="155">
                  <c:v>404.12</c:v>
                </c:pt>
                <c:pt idx="156">
                  <c:v>251.789999999999</c:v>
                </c:pt>
                <c:pt idx="157">
                  <c:v>205.41</c:v>
                </c:pt>
                <c:pt idx="158">
                  <c:v>204.009999999999</c:v>
                </c:pt>
                <c:pt idx="177">
                  <c:v>1297.38</c:v>
                </c:pt>
                <c:pt idx="178">
                  <c:v>1349.55999999999</c:v>
                </c:pt>
                <c:pt idx="179">
                  <c:v>943.59</c:v>
                </c:pt>
                <c:pt idx="180">
                  <c:v>1354.32999999999</c:v>
                </c:pt>
                <c:pt idx="181">
                  <c:v>1537.85999999999</c:v>
                </c:pt>
                <c:pt idx="182">
                  <c:v>1398.32999999999</c:v>
                </c:pt>
                <c:pt idx="183">
                  <c:v>1494.65</c:v>
                </c:pt>
                <c:pt idx="184">
                  <c:v>1594.5</c:v>
                </c:pt>
                <c:pt idx="185">
                  <c:v>1595.30999999999</c:v>
                </c:pt>
                <c:pt idx="186">
                  <c:v>237.31</c:v>
                </c:pt>
                <c:pt idx="187">
                  <c:v>233.849999999999</c:v>
                </c:pt>
                <c:pt idx="188">
                  <c:v>16.57</c:v>
                </c:pt>
                <c:pt idx="189">
                  <c:v>14.85</c:v>
                </c:pt>
                <c:pt idx="190">
                  <c:v>141.15</c:v>
                </c:pt>
                <c:pt idx="191">
                  <c:v>774.929999999999</c:v>
                </c:pt>
                <c:pt idx="192">
                  <c:v>658.72</c:v>
                </c:pt>
                <c:pt idx="193">
                  <c:v>1522.95</c:v>
                </c:pt>
                <c:pt idx="194">
                  <c:v>1926.97</c:v>
                </c:pt>
                <c:pt idx="195">
                  <c:v>1984.30999999999</c:v>
                </c:pt>
                <c:pt idx="196">
                  <c:v>1564.22</c:v>
                </c:pt>
                <c:pt idx="197">
                  <c:v>1536.13</c:v>
                </c:pt>
                <c:pt idx="198">
                  <c:v>1601.11999999999</c:v>
                </c:pt>
                <c:pt idx="199">
                  <c:v>1542.22</c:v>
                </c:pt>
                <c:pt idx="200">
                  <c:v>1443.58999999999</c:v>
                </c:pt>
                <c:pt idx="201">
                  <c:v>1522.94</c:v>
                </c:pt>
                <c:pt idx="202">
                  <c:v>992.5299999999989</c:v>
                </c:pt>
                <c:pt idx="203">
                  <c:v>672.1</c:v>
                </c:pt>
                <c:pt idx="204">
                  <c:v>1012.85</c:v>
                </c:pt>
                <c:pt idx="205">
                  <c:v>1041.45</c:v>
                </c:pt>
                <c:pt idx="206">
                  <c:v>454.11</c:v>
                </c:pt>
                <c:pt idx="207">
                  <c:v>400.99</c:v>
                </c:pt>
                <c:pt idx="208">
                  <c:v>346.06</c:v>
                </c:pt>
                <c:pt idx="209">
                  <c:v>260.05</c:v>
                </c:pt>
                <c:pt idx="210">
                  <c:v>258.889999999999</c:v>
                </c:pt>
                <c:pt idx="211">
                  <c:v>256.329999999999</c:v>
                </c:pt>
                <c:pt idx="230">
                  <c:v>1270.83999999999</c:v>
                </c:pt>
                <c:pt idx="231">
                  <c:v>1446.56999999999</c:v>
                </c:pt>
                <c:pt idx="232">
                  <c:v>908.009999999999</c:v>
                </c:pt>
                <c:pt idx="233">
                  <c:v>1367.21</c:v>
                </c:pt>
                <c:pt idx="234">
                  <c:v>1728.48</c:v>
                </c:pt>
                <c:pt idx="235">
                  <c:v>1066.33999999999</c:v>
                </c:pt>
                <c:pt idx="236">
                  <c:v>1008.11</c:v>
                </c:pt>
                <c:pt idx="237">
                  <c:v>1708.77</c:v>
                </c:pt>
                <c:pt idx="238">
                  <c:v>1947.55999999999</c:v>
                </c:pt>
                <c:pt idx="239">
                  <c:v>810.23</c:v>
                </c:pt>
                <c:pt idx="240">
                  <c:v>1168.88</c:v>
                </c:pt>
                <c:pt idx="241">
                  <c:v>1326.76</c:v>
                </c:pt>
                <c:pt idx="242">
                  <c:v>1137.72</c:v>
                </c:pt>
                <c:pt idx="243">
                  <c:v>858.71</c:v>
                </c:pt>
                <c:pt idx="244">
                  <c:v>1606.71</c:v>
                </c:pt>
                <c:pt idx="245">
                  <c:v>1676.69</c:v>
                </c:pt>
                <c:pt idx="246">
                  <c:v>1518.17</c:v>
                </c:pt>
                <c:pt idx="247">
                  <c:v>1524.06999999999</c:v>
                </c:pt>
                <c:pt idx="248">
                  <c:v>1562.32999999999</c:v>
                </c:pt>
                <c:pt idx="249">
                  <c:v>1198.47</c:v>
                </c:pt>
                <c:pt idx="250">
                  <c:v>1150.59999999999</c:v>
                </c:pt>
                <c:pt idx="251">
                  <c:v>1175.32999999999</c:v>
                </c:pt>
                <c:pt idx="252">
                  <c:v>1190.35999999999</c:v>
                </c:pt>
                <c:pt idx="253">
                  <c:v>1135.34999999999</c:v>
                </c:pt>
                <c:pt idx="254">
                  <c:v>1145.36999999999</c:v>
                </c:pt>
                <c:pt idx="255">
                  <c:v>794.21</c:v>
                </c:pt>
                <c:pt idx="256">
                  <c:v>507.04</c:v>
                </c:pt>
                <c:pt idx="257">
                  <c:v>913.149999999999</c:v>
                </c:pt>
                <c:pt idx="258">
                  <c:v>999.86</c:v>
                </c:pt>
                <c:pt idx="259">
                  <c:v>691.4400000000001</c:v>
                </c:pt>
                <c:pt idx="260">
                  <c:v>774.2</c:v>
                </c:pt>
                <c:pt idx="261">
                  <c:v>754.899999999999</c:v>
                </c:pt>
                <c:pt idx="262">
                  <c:v>591.6</c:v>
                </c:pt>
                <c:pt idx="263">
                  <c:v>538.4099999999989</c:v>
                </c:pt>
                <c:pt idx="264">
                  <c:v>469.73</c:v>
                </c:pt>
                <c:pt idx="283">
                  <c:v>1108.8</c:v>
                </c:pt>
                <c:pt idx="284">
                  <c:v>1038.52</c:v>
                </c:pt>
                <c:pt idx="285">
                  <c:v>736.32</c:v>
                </c:pt>
                <c:pt idx="286">
                  <c:v>452.19</c:v>
                </c:pt>
                <c:pt idx="287">
                  <c:v>570.5399999999991</c:v>
                </c:pt>
                <c:pt idx="288">
                  <c:v>1371.45</c:v>
                </c:pt>
                <c:pt idx="289">
                  <c:v>1229.96</c:v>
                </c:pt>
                <c:pt idx="290">
                  <c:v>1895.60999999999</c:v>
                </c:pt>
                <c:pt idx="291">
                  <c:v>1839.34999999999</c:v>
                </c:pt>
                <c:pt idx="292">
                  <c:v>883.399999999999</c:v>
                </c:pt>
                <c:pt idx="293">
                  <c:v>1097.79</c:v>
                </c:pt>
                <c:pt idx="294">
                  <c:v>1788.38</c:v>
                </c:pt>
                <c:pt idx="295">
                  <c:v>1514.29</c:v>
                </c:pt>
                <c:pt idx="296">
                  <c:v>104.15</c:v>
                </c:pt>
                <c:pt idx="297">
                  <c:v>1202.81999999999</c:v>
                </c:pt>
                <c:pt idx="298">
                  <c:v>1182.16</c:v>
                </c:pt>
                <c:pt idx="299">
                  <c:v>427.3</c:v>
                </c:pt>
                <c:pt idx="300">
                  <c:v>307.94</c:v>
                </c:pt>
                <c:pt idx="301">
                  <c:v>315.829999999999</c:v>
                </c:pt>
                <c:pt idx="302">
                  <c:v>273.54</c:v>
                </c:pt>
                <c:pt idx="303">
                  <c:v>1389.34999999999</c:v>
                </c:pt>
                <c:pt idx="304">
                  <c:v>1382.80999999999</c:v>
                </c:pt>
                <c:pt idx="305">
                  <c:v>1389.55</c:v>
                </c:pt>
                <c:pt idx="306">
                  <c:v>1266.81999999999</c:v>
                </c:pt>
                <c:pt idx="307">
                  <c:v>878.309999999999</c:v>
                </c:pt>
                <c:pt idx="308">
                  <c:v>833.5299999999989</c:v>
                </c:pt>
                <c:pt idx="309">
                  <c:v>554.85</c:v>
                </c:pt>
                <c:pt idx="310">
                  <c:v>678.95</c:v>
                </c:pt>
                <c:pt idx="311">
                  <c:v>699.47</c:v>
                </c:pt>
                <c:pt idx="312">
                  <c:v>470.259999999999</c:v>
                </c:pt>
                <c:pt idx="313">
                  <c:v>795.36</c:v>
                </c:pt>
                <c:pt idx="314">
                  <c:v>738.279999999999</c:v>
                </c:pt>
                <c:pt idx="315">
                  <c:v>728.69</c:v>
                </c:pt>
                <c:pt idx="316">
                  <c:v>727.08</c:v>
                </c:pt>
                <c:pt idx="317">
                  <c:v>559.71</c:v>
                </c:pt>
                <c:pt idx="336">
                  <c:v>1002.49</c:v>
                </c:pt>
                <c:pt idx="337">
                  <c:v>1323.61999999999</c:v>
                </c:pt>
                <c:pt idx="338">
                  <c:v>719.32</c:v>
                </c:pt>
                <c:pt idx="339">
                  <c:v>774.87</c:v>
                </c:pt>
                <c:pt idx="340">
                  <c:v>704.509999999999</c:v>
                </c:pt>
                <c:pt idx="341">
                  <c:v>1125.55999999999</c:v>
                </c:pt>
                <c:pt idx="342">
                  <c:v>1342.77</c:v>
                </c:pt>
                <c:pt idx="343">
                  <c:v>664.98</c:v>
                </c:pt>
                <c:pt idx="344">
                  <c:v>782.34</c:v>
                </c:pt>
                <c:pt idx="345">
                  <c:v>803.309999999999</c:v>
                </c:pt>
                <c:pt idx="346">
                  <c:v>734.12</c:v>
                </c:pt>
                <c:pt idx="347">
                  <c:v>2040.86999999999</c:v>
                </c:pt>
                <c:pt idx="348">
                  <c:v>1848.07999999999</c:v>
                </c:pt>
                <c:pt idx="349">
                  <c:v>827.389999999999</c:v>
                </c:pt>
                <c:pt idx="350">
                  <c:v>1431.01</c:v>
                </c:pt>
                <c:pt idx="351">
                  <c:v>1292.82999999999</c:v>
                </c:pt>
                <c:pt idx="352">
                  <c:v>594.639999999999</c:v>
                </c:pt>
                <c:pt idx="353">
                  <c:v>587.57</c:v>
                </c:pt>
                <c:pt idx="354">
                  <c:v>601.23</c:v>
                </c:pt>
                <c:pt idx="355">
                  <c:v>1315.43</c:v>
                </c:pt>
                <c:pt idx="356">
                  <c:v>1266.7</c:v>
                </c:pt>
                <c:pt idx="357">
                  <c:v>1202.05999999999</c:v>
                </c:pt>
                <c:pt idx="358">
                  <c:v>1131.84999999999</c:v>
                </c:pt>
                <c:pt idx="359">
                  <c:v>1231.4</c:v>
                </c:pt>
                <c:pt idx="360">
                  <c:v>1232.45</c:v>
                </c:pt>
                <c:pt idx="361">
                  <c:v>1064.17</c:v>
                </c:pt>
                <c:pt idx="362">
                  <c:v>653.639999999999</c:v>
                </c:pt>
                <c:pt idx="363">
                  <c:v>657.289999999999</c:v>
                </c:pt>
                <c:pt idx="364">
                  <c:v>594.0299999999989</c:v>
                </c:pt>
                <c:pt idx="365">
                  <c:v>734.269999999999</c:v>
                </c:pt>
                <c:pt idx="366">
                  <c:v>989.37</c:v>
                </c:pt>
                <c:pt idx="367">
                  <c:v>891.299999999999</c:v>
                </c:pt>
                <c:pt idx="368">
                  <c:v>795.72</c:v>
                </c:pt>
                <c:pt idx="369">
                  <c:v>745.519999999999</c:v>
                </c:pt>
                <c:pt idx="370">
                  <c:v>596.769999999999</c:v>
                </c:pt>
                <c:pt idx="389">
                  <c:v>101.099999999999</c:v>
                </c:pt>
                <c:pt idx="390">
                  <c:v>193.9</c:v>
                </c:pt>
                <c:pt idx="391">
                  <c:v>37.3999999999999</c:v>
                </c:pt>
                <c:pt idx="392">
                  <c:v>45.35</c:v>
                </c:pt>
                <c:pt idx="393">
                  <c:v>60.64</c:v>
                </c:pt>
                <c:pt idx="394">
                  <c:v>125.17</c:v>
                </c:pt>
                <c:pt idx="395">
                  <c:v>37.8999999999999</c:v>
                </c:pt>
                <c:pt idx="396">
                  <c:v>54.32</c:v>
                </c:pt>
                <c:pt idx="397">
                  <c:v>135.37</c:v>
                </c:pt>
                <c:pt idx="398">
                  <c:v>247.509999999999</c:v>
                </c:pt>
                <c:pt idx="399">
                  <c:v>278.17</c:v>
                </c:pt>
                <c:pt idx="400">
                  <c:v>861.11</c:v>
                </c:pt>
                <c:pt idx="401">
                  <c:v>774.149999999999</c:v>
                </c:pt>
                <c:pt idx="402">
                  <c:v>917.509999999999</c:v>
                </c:pt>
                <c:pt idx="403">
                  <c:v>910.899999999999</c:v>
                </c:pt>
                <c:pt idx="404">
                  <c:v>861.6599999999989</c:v>
                </c:pt>
                <c:pt idx="405">
                  <c:v>1197.19</c:v>
                </c:pt>
                <c:pt idx="406">
                  <c:v>1661.71</c:v>
                </c:pt>
                <c:pt idx="407">
                  <c:v>1692.36999999999</c:v>
                </c:pt>
                <c:pt idx="408">
                  <c:v>1294.98</c:v>
                </c:pt>
                <c:pt idx="409">
                  <c:v>1196.01</c:v>
                </c:pt>
                <c:pt idx="410">
                  <c:v>1193.31999999999</c:v>
                </c:pt>
                <c:pt idx="411">
                  <c:v>1074.05</c:v>
                </c:pt>
                <c:pt idx="412">
                  <c:v>1179.88</c:v>
                </c:pt>
                <c:pt idx="413">
                  <c:v>1240.44</c:v>
                </c:pt>
                <c:pt idx="414">
                  <c:v>736.549999999999</c:v>
                </c:pt>
                <c:pt idx="415">
                  <c:v>426.029999999999</c:v>
                </c:pt>
                <c:pt idx="416">
                  <c:v>55.8999999999999</c:v>
                </c:pt>
                <c:pt idx="417">
                  <c:v>53.13</c:v>
                </c:pt>
                <c:pt idx="418">
                  <c:v>86.9699999999999</c:v>
                </c:pt>
                <c:pt idx="419">
                  <c:v>63.13</c:v>
                </c:pt>
                <c:pt idx="420">
                  <c:v>128.87</c:v>
                </c:pt>
                <c:pt idx="421">
                  <c:v>55.9099999999999</c:v>
                </c:pt>
                <c:pt idx="422">
                  <c:v>72.9699999999999</c:v>
                </c:pt>
                <c:pt idx="423">
                  <c:v>70.12</c:v>
                </c:pt>
                <c:pt idx="442">
                  <c:v>741.83</c:v>
                </c:pt>
                <c:pt idx="443">
                  <c:v>1136.5</c:v>
                </c:pt>
                <c:pt idx="444">
                  <c:v>584.279999999999</c:v>
                </c:pt>
                <c:pt idx="445">
                  <c:v>1222.97</c:v>
                </c:pt>
                <c:pt idx="446">
                  <c:v>1587.82999999999</c:v>
                </c:pt>
                <c:pt idx="447">
                  <c:v>1299.28</c:v>
                </c:pt>
                <c:pt idx="448">
                  <c:v>1337.11999999999</c:v>
                </c:pt>
                <c:pt idx="449">
                  <c:v>832.12</c:v>
                </c:pt>
                <c:pt idx="450">
                  <c:v>959.049999999999</c:v>
                </c:pt>
                <c:pt idx="451">
                  <c:v>0.55</c:v>
                </c:pt>
                <c:pt idx="452">
                  <c:v>0.56</c:v>
                </c:pt>
                <c:pt idx="453">
                  <c:v>362.589999999999</c:v>
                </c:pt>
                <c:pt idx="454">
                  <c:v>330.04</c:v>
                </c:pt>
                <c:pt idx="455">
                  <c:v>1163.13</c:v>
                </c:pt>
                <c:pt idx="456">
                  <c:v>1455.09999999999</c:v>
                </c:pt>
                <c:pt idx="457">
                  <c:v>1355.35999999999</c:v>
                </c:pt>
                <c:pt idx="458">
                  <c:v>1551.80999999999</c:v>
                </c:pt>
                <c:pt idx="459">
                  <c:v>2107.42999999999</c:v>
                </c:pt>
                <c:pt idx="460">
                  <c:v>2152.34999999999</c:v>
                </c:pt>
                <c:pt idx="461">
                  <c:v>1573.32999999999</c:v>
                </c:pt>
                <c:pt idx="462">
                  <c:v>1556.14</c:v>
                </c:pt>
                <c:pt idx="463">
                  <c:v>1451.15</c:v>
                </c:pt>
                <c:pt idx="464">
                  <c:v>1463.48</c:v>
                </c:pt>
                <c:pt idx="465">
                  <c:v>1510.97</c:v>
                </c:pt>
                <c:pt idx="466">
                  <c:v>1547.73</c:v>
                </c:pt>
                <c:pt idx="467">
                  <c:v>971.419999999999</c:v>
                </c:pt>
                <c:pt idx="468">
                  <c:v>569.47</c:v>
                </c:pt>
                <c:pt idx="469">
                  <c:v>833.84</c:v>
                </c:pt>
                <c:pt idx="470">
                  <c:v>923.21</c:v>
                </c:pt>
                <c:pt idx="471">
                  <c:v>388.899999999999</c:v>
                </c:pt>
                <c:pt idx="472">
                  <c:v>230.479999999999</c:v>
                </c:pt>
                <c:pt idx="473">
                  <c:v>287.339999999999</c:v>
                </c:pt>
                <c:pt idx="474">
                  <c:v>190.36</c:v>
                </c:pt>
                <c:pt idx="475">
                  <c:v>127.8</c:v>
                </c:pt>
                <c:pt idx="476">
                  <c:v>122.47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41560"/>
        <c:axId val="2116119528"/>
      </c:scatterChart>
      <c:valAx>
        <c:axId val="2115641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SEBA</a:t>
                </a:r>
                <a:r>
                  <a:rPr lang="en-US" baseline="0"/>
                  <a:t>L </a:t>
                </a:r>
                <a:r>
                  <a:rPr lang="en-US"/>
                  <a:t>Biomass production kg/ha/wk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6119528"/>
        <c:crosses val="autoZero"/>
        <c:crossBetween val="midCat"/>
      </c:valAx>
      <c:valAx>
        <c:axId val="2116119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 Canopy Cover %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1564156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>
                <c:manualLayout>
                  <c:x val="-0.0114000060634899"/>
                  <c:y val="0.337941195192989"/>
                </c:manualLayout>
              </c:layout>
              <c:numFmt formatCode="General" sourceLinked="0"/>
            </c:trendlineLbl>
          </c:trendline>
          <c:xVal>
            <c:strRef>
              <c:f>'--Data--'!$DM$34:$DM$745</c:f>
              <c:strCache>
                <c:ptCount val="708"/>
                <c:pt idx="2">
                  <c:v>560</c:v>
                </c:pt>
                <c:pt idx="7">
                  <c:v>8090</c:v>
                </c:pt>
                <c:pt idx="9">
                  <c:v>7930</c:v>
                </c:pt>
                <c:pt idx="11">
                  <c:v>13380</c:v>
                </c:pt>
                <c:pt idx="12">
                  <c:v>14430</c:v>
                </c:pt>
                <c:pt idx="18">
                  <c:v>18370</c:v>
                </c:pt>
                <c:pt idx="25">
                  <c:v>550</c:v>
                </c:pt>
                <c:pt idx="29">
                  <c:v>4790</c:v>
                </c:pt>
                <c:pt idx="33">
                  <c:v>15570</c:v>
                </c:pt>
                <c:pt idx="35">
                  <c:v>15090</c:v>
                </c:pt>
                <c:pt idx="37">
                  <c:v>15490</c:v>
                </c:pt>
                <c:pt idx="45">
                  <c:v>24290</c:v>
                </c:pt>
                <c:pt idx="51">
                  <c:v>550</c:v>
                </c:pt>
                <c:pt idx="55">
                  <c:v>4790</c:v>
                </c:pt>
                <c:pt idx="59">
                  <c:v>15570</c:v>
                </c:pt>
                <c:pt idx="61">
                  <c:v>15090</c:v>
                </c:pt>
                <c:pt idx="63">
                  <c:v>15490</c:v>
                </c:pt>
                <c:pt idx="71">
                  <c:v>24290</c:v>
                </c:pt>
                <c:pt idx="79">
                  <c:v>2080</c:v>
                </c:pt>
                <c:pt idx="83">
                  <c:v>8810</c:v>
                </c:pt>
                <c:pt idx="85">
                  <c:v>11400</c:v>
                </c:pt>
                <c:pt idx="88">
                  <c:v>17200</c:v>
                </c:pt>
                <c:pt idx="90">
                  <c:v>20500</c:v>
                </c:pt>
                <c:pt idx="95">
                  <c:v>26480</c:v>
                </c:pt>
                <c:pt idx="104">
                  <c:v>17330</c:v>
                </c:pt>
                <c:pt idx="108">
                  <c:v>1280</c:v>
                </c:pt>
                <c:pt idx="112">
                  <c:v>8250</c:v>
                </c:pt>
                <c:pt idx="115">
                  <c:v>11440</c:v>
                </c:pt>
                <c:pt idx="116">
                  <c:v>11730</c:v>
                </c:pt>
                <c:pt idx="118">
                  <c:v>18220</c:v>
                </c:pt>
                <c:pt idx="124">
                  <c:v>22190</c:v>
                </c:pt>
                <c:pt idx="129">
                  <c:v>900</c:v>
                </c:pt>
                <c:pt idx="133">
                  <c:v>5120</c:v>
                </c:pt>
                <c:pt idx="135">
                  <c:v>6900</c:v>
                </c:pt>
                <c:pt idx="138">
                  <c:v>14120</c:v>
                </c:pt>
                <c:pt idx="139">
                  <c:v>16420</c:v>
                </c:pt>
                <c:pt idx="145">
                  <c:v>23180</c:v>
                </c:pt>
                <c:pt idx="150">
                  <c:v>12900</c:v>
                </c:pt>
                <c:pt idx="154">
                  <c:v>820</c:v>
                </c:pt>
                <c:pt idx="157">
                  <c:v>15570</c:v>
                </c:pt>
                <c:pt idx="161">
                  <c:v>2080</c:v>
                </c:pt>
                <c:pt idx="165">
                  <c:v>8810</c:v>
                </c:pt>
                <c:pt idx="167">
                  <c:v>11400</c:v>
                </c:pt>
                <c:pt idx="170">
                  <c:v>17200</c:v>
                </c:pt>
                <c:pt idx="172">
                  <c:v>20500</c:v>
                </c:pt>
                <c:pt idx="177">
                  <c:v>26480</c:v>
                </c:pt>
                <c:pt idx="426">
                  <c:v>3010</c:v>
                </c:pt>
                <c:pt idx="430">
                  <c:v>9620</c:v>
                </c:pt>
                <c:pt idx="432">
                  <c:v>11570</c:v>
                </c:pt>
                <c:pt idx="434">
                  <c:v>16040</c:v>
                </c:pt>
                <c:pt idx="436">
                  <c:v>22470</c:v>
                </c:pt>
                <c:pt idx="442">
                  <c:v>25060</c:v>
                </c:pt>
                <c:pt idx="638">
                  <c:v>900</c:v>
                </c:pt>
                <c:pt idx="642">
                  <c:v>5120</c:v>
                </c:pt>
                <c:pt idx="644">
                  <c:v>6900</c:v>
                </c:pt>
                <c:pt idx="647">
                  <c:v>14120</c:v>
                </c:pt>
                <c:pt idx="648">
                  <c:v>16420</c:v>
                </c:pt>
                <c:pt idx="654">
                  <c:v>23180</c:v>
                </c:pt>
                <c:pt idx="687">
                  <c:v>12900</c:v>
                </c:pt>
                <c:pt idx="691">
                  <c:v>820</c:v>
                </c:pt>
                <c:pt idx="695">
                  <c:v>5560</c:v>
                </c:pt>
                <c:pt idx="697">
                  <c:v>7490</c:v>
                </c:pt>
                <c:pt idx="700">
                  <c:v>15740</c:v>
                </c:pt>
                <c:pt idx="701">
                  <c:v>18600</c:v>
                </c:pt>
                <c:pt idx="707">
                  <c:v>23850</c:v>
                </c:pt>
              </c:strCache>
            </c:strRef>
          </c:xVal>
          <c:yVal>
            <c:numRef>
              <c:f>'--Data--'!$DR$34:$DR$745</c:f>
              <c:numCache>
                <c:formatCode>General</c:formatCode>
                <c:ptCount val="712"/>
                <c:pt idx="7">
                  <c:v>8090.0</c:v>
                </c:pt>
                <c:pt idx="8">
                  <c:v>9391.605</c:v>
                </c:pt>
                <c:pt idx="9">
                  <c:v>10834.57349999999</c:v>
                </c:pt>
                <c:pt idx="10">
                  <c:v>12244.20499999999</c:v>
                </c:pt>
                <c:pt idx="11">
                  <c:v>13466.79399999998</c:v>
                </c:pt>
                <c:pt idx="12">
                  <c:v>14752.49549999997</c:v>
                </c:pt>
                <c:pt idx="13">
                  <c:v>15679.07199999997</c:v>
                </c:pt>
                <c:pt idx="14">
                  <c:v>16281.27149999997</c:v>
                </c:pt>
                <c:pt idx="15">
                  <c:v>17195.21699999997</c:v>
                </c:pt>
                <c:pt idx="16">
                  <c:v>18143.57899999997</c:v>
                </c:pt>
                <c:pt idx="17">
                  <c:v>18606.88849999997</c:v>
                </c:pt>
                <c:pt idx="18">
                  <c:v>18956.08549999997</c:v>
                </c:pt>
                <c:pt idx="19">
                  <c:v>19245.84199999997</c:v>
                </c:pt>
                <c:pt idx="20">
                  <c:v>19461.90349999997</c:v>
                </c:pt>
                <c:pt idx="21">
                  <c:v>19673.43449999997</c:v>
                </c:pt>
                <c:pt idx="22">
                  <c:v>19867.31949999997</c:v>
                </c:pt>
                <c:pt idx="55">
                  <c:v>4790.0</c:v>
                </c:pt>
                <c:pt idx="56">
                  <c:v>6013.863999999991</c:v>
                </c:pt>
                <c:pt idx="57">
                  <c:v>7236.495499999992</c:v>
                </c:pt>
                <c:pt idx="58">
                  <c:v>8850.466999999991</c:v>
                </c:pt>
                <c:pt idx="59">
                  <c:v>10511.63049999998</c:v>
                </c:pt>
                <c:pt idx="60">
                  <c:v>11789.48649999997</c:v>
                </c:pt>
                <c:pt idx="61">
                  <c:v>13061.69849999997</c:v>
                </c:pt>
                <c:pt idx="62">
                  <c:v>14264.18499999997</c:v>
                </c:pt>
                <c:pt idx="63">
                  <c:v>15391.89699999997</c:v>
                </c:pt>
                <c:pt idx="64">
                  <c:v>16652.20899999997</c:v>
                </c:pt>
                <c:pt idx="65">
                  <c:v>17812.05099999997</c:v>
                </c:pt>
                <c:pt idx="66">
                  <c:v>18402.89449999997</c:v>
                </c:pt>
                <c:pt idx="67">
                  <c:v>18756.68999999997</c:v>
                </c:pt>
                <c:pt idx="68">
                  <c:v>19104.71399999997</c:v>
                </c:pt>
                <c:pt idx="69">
                  <c:v>19439.14649999997</c:v>
                </c:pt>
                <c:pt idx="70">
                  <c:v>19599.87299999997</c:v>
                </c:pt>
                <c:pt idx="71">
                  <c:v>19702.08549999998</c:v>
                </c:pt>
                <c:pt idx="72">
                  <c:v>19845.96499999997</c:v>
                </c:pt>
                <c:pt idx="73">
                  <c:v>19983.06999999997</c:v>
                </c:pt>
                <c:pt idx="74">
                  <c:v>20134.48899999997</c:v>
                </c:pt>
                <c:pt idx="75">
                  <c:v>20278.21549999997</c:v>
                </c:pt>
                <c:pt idx="112">
                  <c:v>8250.0</c:v>
                </c:pt>
                <c:pt idx="113">
                  <c:v>9665.334999999992</c:v>
                </c:pt>
                <c:pt idx="114">
                  <c:v>11032.90849999999</c:v>
                </c:pt>
                <c:pt idx="115">
                  <c:v>12406.86549999999</c:v>
                </c:pt>
                <c:pt idx="116">
                  <c:v>13723.37099999998</c:v>
                </c:pt>
                <c:pt idx="117">
                  <c:v>15080.95699999998</c:v>
                </c:pt>
                <c:pt idx="118">
                  <c:v>16466.36349999998</c:v>
                </c:pt>
                <c:pt idx="119">
                  <c:v>17366.14799999998</c:v>
                </c:pt>
                <c:pt idx="120">
                  <c:v>17916.17449999998</c:v>
                </c:pt>
                <c:pt idx="121">
                  <c:v>18799.81749999997</c:v>
                </c:pt>
                <c:pt idx="122">
                  <c:v>19665.95049999997</c:v>
                </c:pt>
                <c:pt idx="123">
                  <c:v>20118.25249999997</c:v>
                </c:pt>
                <c:pt idx="124">
                  <c:v>20500.38699999997</c:v>
                </c:pt>
                <c:pt idx="125">
                  <c:v>20843.88899999997</c:v>
                </c:pt>
                <c:pt idx="126">
                  <c:v>21057.91049999997</c:v>
                </c:pt>
                <c:pt idx="127">
                  <c:v>21232.50899999997</c:v>
                </c:pt>
                <c:pt idx="128">
                  <c:v>21405.91749999997</c:v>
                </c:pt>
                <c:pt idx="165">
                  <c:v>8810.0</c:v>
                </c:pt>
                <c:pt idx="166">
                  <c:v>10139.587</c:v>
                </c:pt>
                <c:pt idx="167">
                  <c:v>11445.2975</c:v>
                </c:pt>
                <c:pt idx="168">
                  <c:v>12806.24949999999</c:v>
                </c:pt>
                <c:pt idx="169">
                  <c:v>14117.13649999999</c:v>
                </c:pt>
                <c:pt idx="170">
                  <c:v>15344.18799999998</c:v>
                </c:pt>
                <c:pt idx="171">
                  <c:v>16638.68699999998</c:v>
                </c:pt>
                <c:pt idx="172">
                  <c:v>17482.33749999998</c:v>
                </c:pt>
                <c:pt idx="173">
                  <c:v>18053.62249999998</c:v>
                </c:pt>
                <c:pt idx="174">
                  <c:v>18914.54499999998</c:v>
                </c:pt>
                <c:pt idx="175">
                  <c:v>19799.77749999998</c:v>
                </c:pt>
                <c:pt idx="176">
                  <c:v>20185.77099999998</c:v>
                </c:pt>
                <c:pt idx="177">
                  <c:v>20526.61249999998</c:v>
                </c:pt>
                <c:pt idx="178">
                  <c:v>20820.76349999998</c:v>
                </c:pt>
                <c:pt idx="179">
                  <c:v>21041.80599999998</c:v>
                </c:pt>
                <c:pt idx="180">
                  <c:v>21261.86249999998</c:v>
                </c:pt>
                <c:pt idx="181">
                  <c:v>21479.74299999998</c:v>
                </c:pt>
                <c:pt idx="430">
                  <c:v>9620.0</c:v>
                </c:pt>
                <c:pt idx="431">
                  <c:v>10957.33049999999</c:v>
                </c:pt>
                <c:pt idx="432">
                  <c:v>12280.0495</c:v>
                </c:pt>
                <c:pt idx="433">
                  <c:v>13513.52699999999</c:v>
                </c:pt>
                <c:pt idx="434">
                  <c:v>14757.48499999999</c:v>
                </c:pt>
                <c:pt idx="435">
                  <c:v>16041.80949999999</c:v>
                </c:pt>
                <c:pt idx="436">
                  <c:v>17357.37999999999</c:v>
                </c:pt>
                <c:pt idx="437">
                  <c:v>18183.087</c:v>
                </c:pt>
                <c:pt idx="438">
                  <c:v>18667.13649999999</c:v>
                </c:pt>
                <c:pt idx="439">
                  <c:v>19375.9005</c:v>
                </c:pt>
                <c:pt idx="440">
                  <c:v>20160.62899999999</c:v>
                </c:pt>
                <c:pt idx="441">
                  <c:v>20491.19399999999</c:v>
                </c:pt>
                <c:pt idx="442">
                  <c:v>20687.10199999999</c:v>
                </c:pt>
                <c:pt idx="443">
                  <c:v>20931.34099999999</c:v>
                </c:pt>
                <c:pt idx="444">
                  <c:v>21093.14699999999</c:v>
                </c:pt>
                <c:pt idx="445">
                  <c:v>21201.777</c:v>
                </c:pt>
                <c:pt idx="446">
                  <c:v>21305.8765</c:v>
                </c:pt>
                <c:pt idx="642">
                  <c:v>5120.0</c:v>
                </c:pt>
                <c:pt idx="643">
                  <c:v>6483.051499999991</c:v>
                </c:pt>
                <c:pt idx="644">
                  <c:v>7766.381499999991</c:v>
                </c:pt>
                <c:pt idx="645">
                  <c:v>9323.011999999982</c:v>
                </c:pt>
                <c:pt idx="646">
                  <c:v>10750.35749999998</c:v>
                </c:pt>
                <c:pt idx="647">
                  <c:v>12045.49399999998</c:v>
                </c:pt>
                <c:pt idx="648">
                  <c:v>13367.43099999998</c:v>
                </c:pt>
                <c:pt idx="649">
                  <c:v>14156.45199999998</c:v>
                </c:pt>
                <c:pt idx="650">
                  <c:v>14701.76949999998</c:v>
                </c:pt>
                <c:pt idx="651">
                  <c:v>15518.55149999998</c:v>
                </c:pt>
                <c:pt idx="652">
                  <c:v>16366.37549999998</c:v>
                </c:pt>
                <c:pt idx="653">
                  <c:v>16756.62749999998</c:v>
                </c:pt>
                <c:pt idx="654">
                  <c:v>17056.36299999998</c:v>
                </c:pt>
                <c:pt idx="655">
                  <c:v>17315.99549999998</c:v>
                </c:pt>
                <c:pt idx="656">
                  <c:v>17500.73449999998</c:v>
                </c:pt>
                <c:pt idx="657">
                  <c:v>17679.42999999998</c:v>
                </c:pt>
                <c:pt idx="658">
                  <c:v>17854.25799999998</c:v>
                </c:pt>
                <c:pt idx="695">
                  <c:v>5560.0</c:v>
                </c:pt>
                <c:pt idx="696">
                  <c:v>6912.188499999991</c:v>
                </c:pt>
                <c:pt idx="697">
                  <c:v>8202.556499999982</c:v>
                </c:pt>
                <c:pt idx="698">
                  <c:v>9767.389499999983</c:v>
                </c:pt>
                <c:pt idx="699">
                  <c:v>11203.60049999998</c:v>
                </c:pt>
                <c:pt idx="700">
                  <c:v>12539.50299999998</c:v>
                </c:pt>
                <c:pt idx="701">
                  <c:v>13942.75099999998</c:v>
                </c:pt>
                <c:pt idx="702">
                  <c:v>14819.37299999997</c:v>
                </c:pt>
                <c:pt idx="703">
                  <c:v>15442.90749999997</c:v>
                </c:pt>
                <c:pt idx="704">
                  <c:v>16273.62099999997</c:v>
                </c:pt>
                <c:pt idx="705">
                  <c:v>17129.67299999997</c:v>
                </c:pt>
                <c:pt idx="706">
                  <c:v>17557.79249999997</c:v>
                </c:pt>
                <c:pt idx="707">
                  <c:v>17896.35599999997</c:v>
                </c:pt>
                <c:pt idx="708">
                  <c:v>18171.44999999998</c:v>
                </c:pt>
                <c:pt idx="709">
                  <c:v>18352.38949999998</c:v>
                </c:pt>
                <c:pt idx="710">
                  <c:v>18518.41999999998</c:v>
                </c:pt>
                <c:pt idx="711">
                  <c:v>18682.28299999998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247896"/>
        <c:axId val="-2112242344"/>
      </c:scatterChart>
      <c:valAx>
        <c:axId val="-211224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</a:t>
                </a:r>
                <a:r>
                  <a:rPr lang="en-US" baseline="0"/>
                  <a:t> measured acc</a:t>
                </a:r>
                <a:r>
                  <a:rPr lang="en-US"/>
                  <a:t>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242344"/>
        <c:crosses val="autoZero"/>
        <c:crossBetween val="midCat"/>
      </c:valAx>
      <c:valAx>
        <c:axId val="-2112242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</a:t>
                </a:r>
                <a:r>
                  <a:rPr lang="en-US" baseline="0"/>
                  <a:t> C3 ADM acc kg ha-1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2478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>
                <c:manualLayout>
                  <c:x val="-0.0114000060634899"/>
                  <c:y val="0.337941195192989"/>
                </c:manualLayout>
              </c:layout>
              <c:numFmt formatCode="General" sourceLinked="0"/>
            </c:trendlineLbl>
          </c:trendline>
          <c:xVal>
            <c:strRef>
              <c:f>'--Data--'!$DM$34:$DM$745</c:f>
              <c:strCache>
                <c:ptCount val="708"/>
                <c:pt idx="2">
                  <c:v>560</c:v>
                </c:pt>
                <c:pt idx="7">
                  <c:v>8090</c:v>
                </c:pt>
                <c:pt idx="9">
                  <c:v>7930</c:v>
                </c:pt>
                <c:pt idx="11">
                  <c:v>13380</c:v>
                </c:pt>
                <c:pt idx="12">
                  <c:v>14430</c:v>
                </c:pt>
                <c:pt idx="18">
                  <c:v>18370</c:v>
                </c:pt>
                <c:pt idx="25">
                  <c:v>550</c:v>
                </c:pt>
                <c:pt idx="29">
                  <c:v>4790</c:v>
                </c:pt>
                <c:pt idx="33">
                  <c:v>15570</c:v>
                </c:pt>
                <c:pt idx="35">
                  <c:v>15090</c:v>
                </c:pt>
                <c:pt idx="37">
                  <c:v>15490</c:v>
                </c:pt>
                <c:pt idx="45">
                  <c:v>24290</c:v>
                </c:pt>
                <c:pt idx="51">
                  <c:v>550</c:v>
                </c:pt>
                <c:pt idx="55">
                  <c:v>4790</c:v>
                </c:pt>
                <c:pt idx="59">
                  <c:v>15570</c:v>
                </c:pt>
                <c:pt idx="61">
                  <c:v>15090</c:v>
                </c:pt>
                <c:pt idx="63">
                  <c:v>15490</c:v>
                </c:pt>
                <c:pt idx="71">
                  <c:v>24290</c:v>
                </c:pt>
                <c:pt idx="79">
                  <c:v>2080</c:v>
                </c:pt>
                <c:pt idx="83">
                  <c:v>8810</c:v>
                </c:pt>
                <c:pt idx="85">
                  <c:v>11400</c:v>
                </c:pt>
                <c:pt idx="88">
                  <c:v>17200</c:v>
                </c:pt>
                <c:pt idx="90">
                  <c:v>20500</c:v>
                </c:pt>
                <c:pt idx="95">
                  <c:v>26480</c:v>
                </c:pt>
                <c:pt idx="104">
                  <c:v>17330</c:v>
                </c:pt>
                <c:pt idx="108">
                  <c:v>1280</c:v>
                </c:pt>
                <c:pt idx="112">
                  <c:v>8250</c:v>
                </c:pt>
                <c:pt idx="115">
                  <c:v>11440</c:v>
                </c:pt>
                <c:pt idx="116">
                  <c:v>11730</c:v>
                </c:pt>
                <c:pt idx="118">
                  <c:v>18220</c:v>
                </c:pt>
                <c:pt idx="124">
                  <c:v>22190</c:v>
                </c:pt>
                <c:pt idx="129">
                  <c:v>900</c:v>
                </c:pt>
                <c:pt idx="133">
                  <c:v>5120</c:v>
                </c:pt>
                <c:pt idx="135">
                  <c:v>6900</c:v>
                </c:pt>
                <c:pt idx="138">
                  <c:v>14120</c:v>
                </c:pt>
                <c:pt idx="139">
                  <c:v>16420</c:v>
                </c:pt>
                <c:pt idx="145">
                  <c:v>23180</c:v>
                </c:pt>
                <c:pt idx="150">
                  <c:v>12900</c:v>
                </c:pt>
                <c:pt idx="154">
                  <c:v>820</c:v>
                </c:pt>
                <c:pt idx="157">
                  <c:v>15570</c:v>
                </c:pt>
                <c:pt idx="161">
                  <c:v>2080</c:v>
                </c:pt>
                <c:pt idx="165">
                  <c:v>8810</c:v>
                </c:pt>
                <c:pt idx="167">
                  <c:v>11400</c:v>
                </c:pt>
                <c:pt idx="170">
                  <c:v>17200</c:v>
                </c:pt>
                <c:pt idx="172">
                  <c:v>20500</c:v>
                </c:pt>
                <c:pt idx="177">
                  <c:v>26480</c:v>
                </c:pt>
                <c:pt idx="426">
                  <c:v>3010</c:v>
                </c:pt>
                <c:pt idx="430">
                  <c:v>9620</c:v>
                </c:pt>
                <c:pt idx="432">
                  <c:v>11570</c:v>
                </c:pt>
                <c:pt idx="434">
                  <c:v>16040</c:v>
                </c:pt>
                <c:pt idx="436">
                  <c:v>22470</c:v>
                </c:pt>
                <c:pt idx="442">
                  <c:v>25060</c:v>
                </c:pt>
                <c:pt idx="638">
                  <c:v>900</c:v>
                </c:pt>
                <c:pt idx="642">
                  <c:v>5120</c:v>
                </c:pt>
                <c:pt idx="644">
                  <c:v>6900</c:v>
                </c:pt>
                <c:pt idx="647">
                  <c:v>14120</c:v>
                </c:pt>
                <c:pt idx="648">
                  <c:v>16420</c:v>
                </c:pt>
                <c:pt idx="654">
                  <c:v>23180</c:v>
                </c:pt>
                <c:pt idx="687">
                  <c:v>12900</c:v>
                </c:pt>
                <c:pt idx="691">
                  <c:v>820</c:v>
                </c:pt>
                <c:pt idx="695">
                  <c:v>5560</c:v>
                </c:pt>
                <c:pt idx="697">
                  <c:v>7490</c:v>
                </c:pt>
                <c:pt idx="700">
                  <c:v>15740</c:v>
                </c:pt>
                <c:pt idx="701">
                  <c:v>18600</c:v>
                </c:pt>
                <c:pt idx="707">
                  <c:v>23850</c:v>
                </c:pt>
              </c:strCache>
            </c:strRef>
          </c:xVal>
          <c:yVal>
            <c:numRef>
              <c:f>'--Data--'!$DS$34:$DS$745</c:f>
              <c:numCache>
                <c:formatCode>General</c:formatCode>
                <c:ptCount val="712"/>
                <c:pt idx="7">
                  <c:v>8090.0</c:v>
                </c:pt>
                <c:pt idx="8">
                  <c:v>9854.0576</c:v>
                </c:pt>
                <c:pt idx="9">
                  <c:v>11809.70431999999</c:v>
                </c:pt>
                <c:pt idx="10">
                  <c:v>13720.16959999999</c:v>
                </c:pt>
                <c:pt idx="11">
                  <c:v>15377.13727999998</c:v>
                </c:pt>
                <c:pt idx="12">
                  <c:v>17119.64095999996</c:v>
                </c:pt>
                <c:pt idx="13">
                  <c:v>18375.42463999995</c:v>
                </c:pt>
                <c:pt idx="14">
                  <c:v>19191.58207999995</c:v>
                </c:pt>
                <c:pt idx="15">
                  <c:v>20430.24703999995</c:v>
                </c:pt>
                <c:pt idx="16">
                  <c:v>21715.55647999995</c:v>
                </c:pt>
                <c:pt idx="17">
                  <c:v>22343.47711999995</c:v>
                </c:pt>
                <c:pt idx="18">
                  <c:v>22816.74175999995</c:v>
                </c:pt>
                <c:pt idx="19">
                  <c:v>23209.44703999995</c:v>
                </c:pt>
                <c:pt idx="20">
                  <c:v>23502.27391999995</c:v>
                </c:pt>
                <c:pt idx="21">
                  <c:v>23788.96063999995</c:v>
                </c:pt>
                <c:pt idx="22">
                  <c:v>24051.73183999995</c:v>
                </c:pt>
                <c:pt idx="55">
                  <c:v>4790.0</c:v>
                </c:pt>
                <c:pt idx="56">
                  <c:v>6448.695679999987</c:v>
                </c:pt>
                <c:pt idx="57">
                  <c:v>8105.720959999987</c:v>
                </c:pt>
                <c:pt idx="58">
                  <c:v>10293.12703999999</c:v>
                </c:pt>
                <c:pt idx="59">
                  <c:v>12544.49215999998</c:v>
                </c:pt>
                <c:pt idx="60">
                  <c:v>14276.36287999996</c:v>
                </c:pt>
                <c:pt idx="61">
                  <c:v>16000.58431999996</c:v>
                </c:pt>
                <c:pt idx="62">
                  <c:v>17630.30719999996</c:v>
                </c:pt>
                <c:pt idx="63">
                  <c:v>19158.68863999996</c:v>
                </c:pt>
                <c:pt idx="64">
                  <c:v>20866.78207999996</c:v>
                </c:pt>
                <c:pt idx="65">
                  <c:v>22438.70911999996</c:v>
                </c:pt>
                <c:pt idx="66">
                  <c:v>23239.47583999996</c:v>
                </c:pt>
                <c:pt idx="67">
                  <c:v>23718.97279999996</c:v>
                </c:pt>
                <c:pt idx="68">
                  <c:v>24190.64767999996</c:v>
                </c:pt>
                <c:pt idx="69">
                  <c:v>24643.90207999996</c:v>
                </c:pt>
                <c:pt idx="70">
                  <c:v>24861.73375999996</c:v>
                </c:pt>
                <c:pt idx="71">
                  <c:v>25000.26175999996</c:v>
                </c:pt>
                <c:pt idx="72">
                  <c:v>25195.26079999996</c:v>
                </c:pt>
                <c:pt idx="73">
                  <c:v>25381.07839999995</c:v>
                </c:pt>
                <c:pt idx="74">
                  <c:v>25586.29567999995</c:v>
                </c:pt>
                <c:pt idx="75">
                  <c:v>25781.08735999995</c:v>
                </c:pt>
                <c:pt idx="112">
                  <c:v>8250.0</c:v>
                </c:pt>
                <c:pt idx="113">
                  <c:v>10168.19519999999</c:v>
                </c:pt>
                <c:pt idx="114">
                  <c:v>12021.65951999999</c:v>
                </c:pt>
                <c:pt idx="115">
                  <c:v>13883.77535999999</c:v>
                </c:pt>
                <c:pt idx="116">
                  <c:v>15668.02751999998</c:v>
                </c:pt>
                <c:pt idx="117">
                  <c:v>17507.95583999998</c:v>
                </c:pt>
                <c:pt idx="118">
                  <c:v>19385.58911999998</c:v>
                </c:pt>
                <c:pt idx="119">
                  <c:v>20605.06175999997</c:v>
                </c:pt>
                <c:pt idx="120">
                  <c:v>21350.50943999997</c:v>
                </c:pt>
                <c:pt idx="121">
                  <c:v>22548.10559999996</c:v>
                </c:pt>
                <c:pt idx="122">
                  <c:v>23721.97055999996</c:v>
                </c:pt>
                <c:pt idx="123">
                  <c:v>24334.97279999996</c:v>
                </c:pt>
                <c:pt idx="124">
                  <c:v>24852.87743999996</c:v>
                </c:pt>
                <c:pt idx="125">
                  <c:v>25318.42367999996</c:v>
                </c:pt>
                <c:pt idx="126">
                  <c:v>25608.48575999996</c:v>
                </c:pt>
                <c:pt idx="127">
                  <c:v>25845.11807999996</c:v>
                </c:pt>
                <c:pt idx="128">
                  <c:v>26080.13759999996</c:v>
                </c:pt>
                <c:pt idx="165">
                  <c:v>8810.0</c:v>
                </c:pt>
                <c:pt idx="166">
                  <c:v>10611.98144</c:v>
                </c:pt>
                <c:pt idx="167">
                  <c:v>12381.6032</c:v>
                </c:pt>
                <c:pt idx="168">
                  <c:v>14226.09343999999</c:v>
                </c:pt>
                <c:pt idx="169">
                  <c:v>16002.73087999999</c:v>
                </c:pt>
                <c:pt idx="170">
                  <c:v>17665.74655999998</c:v>
                </c:pt>
                <c:pt idx="171">
                  <c:v>19420.17343999998</c:v>
                </c:pt>
                <c:pt idx="172">
                  <c:v>20563.56799999998</c:v>
                </c:pt>
                <c:pt idx="173">
                  <c:v>21337.82719999998</c:v>
                </c:pt>
                <c:pt idx="174">
                  <c:v>22504.63039999998</c:v>
                </c:pt>
                <c:pt idx="175">
                  <c:v>23704.38079999998</c:v>
                </c:pt>
                <c:pt idx="176">
                  <c:v>24227.51551999998</c:v>
                </c:pt>
                <c:pt idx="177">
                  <c:v>24689.45599999998</c:v>
                </c:pt>
                <c:pt idx="178">
                  <c:v>25088.11711999998</c:v>
                </c:pt>
                <c:pt idx="179">
                  <c:v>25387.69471999998</c:v>
                </c:pt>
                <c:pt idx="180">
                  <c:v>25685.93599999998</c:v>
                </c:pt>
                <c:pt idx="181">
                  <c:v>25981.22815999998</c:v>
                </c:pt>
                <c:pt idx="430">
                  <c:v>9620.0</c:v>
                </c:pt>
                <c:pt idx="431">
                  <c:v>11432.47615999999</c:v>
                </c:pt>
                <c:pt idx="432">
                  <c:v>13225.14944</c:v>
                </c:pt>
                <c:pt idx="433">
                  <c:v>14896.87423999999</c:v>
                </c:pt>
                <c:pt idx="434">
                  <c:v>16582.8032</c:v>
                </c:pt>
                <c:pt idx="435">
                  <c:v>18323.44063999999</c:v>
                </c:pt>
                <c:pt idx="436">
                  <c:v>20106.4256</c:v>
                </c:pt>
                <c:pt idx="437">
                  <c:v>21225.50143999999</c:v>
                </c:pt>
                <c:pt idx="438">
                  <c:v>21881.53087999999</c:v>
                </c:pt>
                <c:pt idx="439">
                  <c:v>22842.11455999999</c:v>
                </c:pt>
                <c:pt idx="440">
                  <c:v>23905.65247999999</c:v>
                </c:pt>
                <c:pt idx="441">
                  <c:v>24353.66527999999</c:v>
                </c:pt>
                <c:pt idx="442">
                  <c:v>24619.17823999999</c:v>
                </c:pt>
                <c:pt idx="443">
                  <c:v>24950.19391999999</c:v>
                </c:pt>
                <c:pt idx="444">
                  <c:v>25169.48863999999</c:v>
                </c:pt>
                <c:pt idx="445">
                  <c:v>25316.71423999999</c:v>
                </c:pt>
                <c:pt idx="446">
                  <c:v>25457.79967999999</c:v>
                </c:pt>
                <c:pt idx="642">
                  <c:v>5120.0</c:v>
                </c:pt>
                <c:pt idx="643">
                  <c:v>6967.335679999988</c:v>
                </c:pt>
                <c:pt idx="644">
                  <c:v>8706.625279999987</c:v>
                </c:pt>
                <c:pt idx="645">
                  <c:v>10816.31743999998</c:v>
                </c:pt>
                <c:pt idx="646">
                  <c:v>12750.79039999998</c:v>
                </c:pt>
                <c:pt idx="647">
                  <c:v>14506.08127999998</c:v>
                </c:pt>
                <c:pt idx="648">
                  <c:v>16297.69471999998</c:v>
                </c:pt>
                <c:pt idx="649">
                  <c:v>17367.05023999998</c:v>
                </c:pt>
                <c:pt idx="650">
                  <c:v>18106.11583999997</c:v>
                </c:pt>
                <c:pt idx="651">
                  <c:v>19213.09567999997</c:v>
                </c:pt>
                <c:pt idx="652">
                  <c:v>20362.14655999997</c:v>
                </c:pt>
                <c:pt idx="653">
                  <c:v>20891.05279999997</c:v>
                </c:pt>
                <c:pt idx="654">
                  <c:v>21297.28255999997</c:v>
                </c:pt>
                <c:pt idx="655">
                  <c:v>21649.16095999997</c:v>
                </c:pt>
                <c:pt idx="656">
                  <c:v>21899.53663999997</c:v>
                </c:pt>
                <c:pt idx="657">
                  <c:v>22141.72159999997</c:v>
                </c:pt>
                <c:pt idx="658">
                  <c:v>22378.66495999997</c:v>
                </c:pt>
                <c:pt idx="695">
                  <c:v>5560.0</c:v>
                </c:pt>
                <c:pt idx="696">
                  <c:v>7392.613119999988</c:v>
                </c:pt>
                <c:pt idx="697">
                  <c:v>9141.441279999977</c:v>
                </c:pt>
                <c:pt idx="698">
                  <c:v>11262.25023999998</c:v>
                </c:pt>
                <c:pt idx="699">
                  <c:v>13208.73855999998</c:v>
                </c:pt>
                <c:pt idx="700">
                  <c:v>15019.27935999998</c:v>
                </c:pt>
                <c:pt idx="701">
                  <c:v>16921.09311999998</c:v>
                </c:pt>
                <c:pt idx="702">
                  <c:v>18109.17375999997</c:v>
                </c:pt>
                <c:pt idx="703">
                  <c:v>18954.24639999997</c:v>
                </c:pt>
                <c:pt idx="704">
                  <c:v>20080.10751999997</c:v>
                </c:pt>
                <c:pt idx="705">
                  <c:v>21240.30975999996</c:v>
                </c:pt>
                <c:pt idx="706">
                  <c:v>21820.53759999996</c:v>
                </c:pt>
                <c:pt idx="707">
                  <c:v>22279.39071999996</c:v>
                </c:pt>
                <c:pt idx="708">
                  <c:v>22652.22399999996</c:v>
                </c:pt>
                <c:pt idx="709">
                  <c:v>22897.45023999996</c:v>
                </c:pt>
                <c:pt idx="710">
                  <c:v>23122.47039999996</c:v>
                </c:pt>
                <c:pt idx="711">
                  <c:v>23344.55295999996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198632"/>
        <c:axId val="-2112193080"/>
      </c:scatterChart>
      <c:valAx>
        <c:axId val="-2112198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</a:t>
                </a:r>
                <a:r>
                  <a:rPr lang="en-US" baseline="0"/>
                  <a:t> measured acc</a:t>
                </a:r>
                <a:r>
                  <a:rPr lang="en-US"/>
                  <a:t>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193080"/>
        <c:crosses val="autoZero"/>
        <c:crossBetween val="midCat"/>
      </c:valAx>
      <c:valAx>
        <c:axId val="-2112193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</a:t>
                </a:r>
                <a:r>
                  <a:rPr lang="en-US" baseline="0"/>
                  <a:t> C4 ADM acc kg ha-1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19863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31472028282525"/>
                  <c:y val="0.108379470344534"/>
                </c:manualLayout>
              </c:layout>
              <c:numFmt formatCode="General" sourceLinked="0"/>
            </c:trendlineLbl>
          </c:trendline>
          <c:xVal>
            <c:numRef>
              <c:f>'--Data--'!$DV$4:$DV$493</c:f>
              <c:numCache>
                <c:formatCode>General</c:formatCode>
                <c:ptCount val="490"/>
                <c:pt idx="52">
                  <c:v>0.379182674273489</c:v>
                </c:pt>
                <c:pt idx="105">
                  <c:v>0.577555158635482</c:v>
                </c:pt>
                <c:pt idx="158">
                  <c:v>0.484660019585173</c:v>
                </c:pt>
                <c:pt idx="211">
                  <c:v>0.594275216895675</c:v>
                </c:pt>
                <c:pt idx="476">
                  <c:v>0.560142674514124</c:v>
                </c:pt>
              </c:numCache>
            </c:numRef>
          </c:xVal>
          <c:yVal>
            <c:numRef>
              <c:f>'--Data--'!$EA$4:$EA$493</c:f>
              <c:numCache>
                <c:formatCode>General</c:formatCode>
                <c:ptCount val="490"/>
                <c:pt idx="52">
                  <c:v>0.425457868707995</c:v>
                </c:pt>
                <c:pt idx="105">
                  <c:v>0.674606698405048</c:v>
                </c:pt>
                <c:pt idx="158">
                  <c:v>0.547008783732029</c:v>
                </c:pt>
                <c:pt idx="211">
                  <c:v>0.703544103420984</c:v>
                </c:pt>
                <c:pt idx="476">
                  <c:v>0.588599253477835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161640"/>
        <c:axId val="-2112156072"/>
      </c:scatterChart>
      <c:valAx>
        <c:axId val="-2112161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HI C4</a:t>
                </a:r>
                <a:r>
                  <a:rPr lang="en-US" baseline="0"/>
                  <a:t> approach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156072"/>
        <c:crosses val="autoZero"/>
        <c:crossBetween val="midCat"/>
      </c:valAx>
      <c:valAx>
        <c:axId val="-2112156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HI</a:t>
                </a:r>
                <a:r>
                  <a:rPr lang="en-US" baseline="0"/>
                  <a:t> C3 approach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16164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'--Data--'!$DS$4:$DS$493</c:f>
              <c:numCache>
                <c:formatCode>General</c:formatCode>
                <c:ptCount val="490"/>
                <c:pt idx="37">
                  <c:v>8090.0</c:v>
                </c:pt>
                <c:pt idx="38">
                  <c:v>9854.0576</c:v>
                </c:pt>
                <c:pt idx="39">
                  <c:v>11809.70431999999</c:v>
                </c:pt>
                <c:pt idx="40">
                  <c:v>13720.16959999999</c:v>
                </c:pt>
                <c:pt idx="41">
                  <c:v>15377.13727999998</c:v>
                </c:pt>
                <c:pt idx="42">
                  <c:v>17119.64095999996</c:v>
                </c:pt>
                <c:pt idx="43">
                  <c:v>18375.42463999995</c:v>
                </c:pt>
                <c:pt idx="44">
                  <c:v>19191.58207999995</c:v>
                </c:pt>
                <c:pt idx="45">
                  <c:v>20430.24703999995</c:v>
                </c:pt>
                <c:pt idx="46">
                  <c:v>21715.55647999995</c:v>
                </c:pt>
                <c:pt idx="47">
                  <c:v>22343.47711999995</c:v>
                </c:pt>
                <c:pt idx="48">
                  <c:v>22816.74175999995</c:v>
                </c:pt>
                <c:pt idx="49">
                  <c:v>23209.44703999995</c:v>
                </c:pt>
                <c:pt idx="50">
                  <c:v>23502.27391999995</c:v>
                </c:pt>
                <c:pt idx="51">
                  <c:v>23788.96063999995</c:v>
                </c:pt>
                <c:pt idx="52">
                  <c:v>24051.73183999995</c:v>
                </c:pt>
                <c:pt idx="85">
                  <c:v>4790.0</c:v>
                </c:pt>
                <c:pt idx="86">
                  <c:v>6448.695679999987</c:v>
                </c:pt>
                <c:pt idx="87">
                  <c:v>8105.720959999987</c:v>
                </c:pt>
                <c:pt idx="88">
                  <c:v>10293.12703999999</c:v>
                </c:pt>
                <c:pt idx="89">
                  <c:v>12544.49215999998</c:v>
                </c:pt>
                <c:pt idx="90">
                  <c:v>14276.36287999996</c:v>
                </c:pt>
                <c:pt idx="91">
                  <c:v>16000.58431999996</c:v>
                </c:pt>
                <c:pt idx="92">
                  <c:v>17630.30719999996</c:v>
                </c:pt>
                <c:pt idx="93">
                  <c:v>19158.68863999996</c:v>
                </c:pt>
                <c:pt idx="94">
                  <c:v>20866.78207999996</c:v>
                </c:pt>
                <c:pt idx="95">
                  <c:v>22438.70911999996</c:v>
                </c:pt>
                <c:pt idx="96">
                  <c:v>23239.47583999996</c:v>
                </c:pt>
                <c:pt idx="97">
                  <c:v>23718.97279999996</c:v>
                </c:pt>
                <c:pt idx="98">
                  <c:v>24190.64767999996</c:v>
                </c:pt>
                <c:pt idx="99">
                  <c:v>24643.90207999996</c:v>
                </c:pt>
                <c:pt idx="100">
                  <c:v>24861.73375999996</c:v>
                </c:pt>
                <c:pt idx="101">
                  <c:v>25000.26175999996</c:v>
                </c:pt>
                <c:pt idx="102">
                  <c:v>25195.26079999996</c:v>
                </c:pt>
                <c:pt idx="103">
                  <c:v>25381.07839999995</c:v>
                </c:pt>
                <c:pt idx="104">
                  <c:v>25586.29567999995</c:v>
                </c:pt>
                <c:pt idx="105">
                  <c:v>25781.08735999995</c:v>
                </c:pt>
                <c:pt idx="142">
                  <c:v>8250.0</c:v>
                </c:pt>
                <c:pt idx="143">
                  <c:v>10168.19519999999</c:v>
                </c:pt>
                <c:pt idx="144">
                  <c:v>12021.65951999999</c:v>
                </c:pt>
                <c:pt idx="145">
                  <c:v>13883.77535999999</c:v>
                </c:pt>
                <c:pt idx="146">
                  <c:v>15668.02751999998</c:v>
                </c:pt>
                <c:pt idx="147">
                  <c:v>17507.95583999998</c:v>
                </c:pt>
                <c:pt idx="148">
                  <c:v>19385.58911999998</c:v>
                </c:pt>
                <c:pt idx="149">
                  <c:v>20605.06175999997</c:v>
                </c:pt>
                <c:pt idx="150">
                  <c:v>21350.50943999997</c:v>
                </c:pt>
                <c:pt idx="151">
                  <c:v>22548.10559999996</c:v>
                </c:pt>
                <c:pt idx="152">
                  <c:v>23721.97055999996</c:v>
                </c:pt>
                <c:pt idx="153">
                  <c:v>24334.97279999996</c:v>
                </c:pt>
                <c:pt idx="154">
                  <c:v>24852.87743999996</c:v>
                </c:pt>
                <c:pt idx="155">
                  <c:v>25318.42367999996</c:v>
                </c:pt>
                <c:pt idx="156">
                  <c:v>25608.48575999996</c:v>
                </c:pt>
                <c:pt idx="157">
                  <c:v>25845.11807999996</c:v>
                </c:pt>
                <c:pt idx="158">
                  <c:v>26080.13759999996</c:v>
                </c:pt>
                <c:pt idx="195">
                  <c:v>8810.0</c:v>
                </c:pt>
                <c:pt idx="196">
                  <c:v>10611.98144</c:v>
                </c:pt>
                <c:pt idx="197">
                  <c:v>12381.6032</c:v>
                </c:pt>
                <c:pt idx="198">
                  <c:v>14226.09343999999</c:v>
                </c:pt>
                <c:pt idx="199">
                  <c:v>16002.73087999999</c:v>
                </c:pt>
                <c:pt idx="200">
                  <c:v>17665.74655999998</c:v>
                </c:pt>
                <c:pt idx="201">
                  <c:v>19420.17343999998</c:v>
                </c:pt>
                <c:pt idx="202">
                  <c:v>20563.56799999998</c:v>
                </c:pt>
                <c:pt idx="203">
                  <c:v>21337.82719999998</c:v>
                </c:pt>
                <c:pt idx="204">
                  <c:v>22504.63039999998</c:v>
                </c:pt>
                <c:pt idx="205">
                  <c:v>23704.38079999998</c:v>
                </c:pt>
                <c:pt idx="206">
                  <c:v>24227.51551999998</c:v>
                </c:pt>
                <c:pt idx="207">
                  <c:v>24689.45599999998</c:v>
                </c:pt>
                <c:pt idx="208">
                  <c:v>25088.11711999998</c:v>
                </c:pt>
                <c:pt idx="209">
                  <c:v>25387.69471999998</c:v>
                </c:pt>
                <c:pt idx="210">
                  <c:v>25685.93599999998</c:v>
                </c:pt>
                <c:pt idx="211">
                  <c:v>25981.22815999998</c:v>
                </c:pt>
                <c:pt idx="460">
                  <c:v>9620.0</c:v>
                </c:pt>
                <c:pt idx="461">
                  <c:v>11432.47615999999</c:v>
                </c:pt>
                <c:pt idx="462">
                  <c:v>13225.14944</c:v>
                </c:pt>
                <c:pt idx="463">
                  <c:v>14896.87423999999</c:v>
                </c:pt>
                <c:pt idx="464">
                  <c:v>16582.8032</c:v>
                </c:pt>
                <c:pt idx="465">
                  <c:v>18323.44063999999</c:v>
                </c:pt>
                <c:pt idx="466">
                  <c:v>20106.4256</c:v>
                </c:pt>
                <c:pt idx="467">
                  <c:v>21225.50143999999</c:v>
                </c:pt>
                <c:pt idx="468">
                  <c:v>21881.53087999999</c:v>
                </c:pt>
                <c:pt idx="469">
                  <c:v>22842.11455999999</c:v>
                </c:pt>
                <c:pt idx="470">
                  <c:v>23905.65247999999</c:v>
                </c:pt>
                <c:pt idx="471">
                  <c:v>24353.66527999999</c:v>
                </c:pt>
                <c:pt idx="472">
                  <c:v>24619.17823999999</c:v>
                </c:pt>
                <c:pt idx="473">
                  <c:v>24950.19391999999</c:v>
                </c:pt>
                <c:pt idx="474">
                  <c:v>25169.48863999999</c:v>
                </c:pt>
                <c:pt idx="475">
                  <c:v>25316.71423999999</c:v>
                </c:pt>
                <c:pt idx="476">
                  <c:v>25457.79967999999</c:v>
                </c:pt>
              </c:numCache>
            </c:numRef>
          </c:xVal>
          <c:yVal>
            <c:numRef>
              <c:f>'--Data--'!$DZ$4:$DZ$493</c:f>
              <c:numCache>
                <c:formatCode>General</c:formatCode>
                <c:ptCount val="490"/>
                <c:pt idx="31">
                  <c:v>2.33999999999999</c:v>
                </c:pt>
                <c:pt idx="32">
                  <c:v>324.15</c:v>
                </c:pt>
                <c:pt idx="33">
                  <c:v>653.109999999999</c:v>
                </c:pt>
                <c:pt idx="34">
                  <c:v>2211.41999999999</c:v>
                </c:pt>
                <c:pt idx="35">
                  <c:v>4096.72999999998</c:v>
                </c:pt>
                <c:pt idx="36">
                  <c:v>6020.11999999998</c:v>
                </c:pt>
                <c:pt idx="37">
                  <c:v>7580.05999999998</c:v>
                </c:pt>
                <c:pt idx="38">
                  <c:v>9111.359999999979</c:v>
                </c:pt>
                <c:pt idx="39">
                  <c:v>10808.96999999997</c:v>
                </c:pt>
                <c:pt idx="40">
                  <c:v>12467.35999999997</c:v>
                </c:pt>
                <c:pt idx="41">
                  <c:v>13905.69999999996</c:v>
                </c:pt>
                <c:pt idx="42">
                  <c:v>15418.28999999995</c:v>
                </c:pt>
                <c:pt idx="43">
                  <c:v>16508.37999999994</c:v>
                </c:pt>
                <c:pt idx="44">
                  <c:v>17216.84999999994</c:v>
                </c:pt>
                <c:pt idx="45">
                  <c:v>18292.07999999994</c:v>
                </c:pt>
                <c:pt idx="46">
                  <c:v>19407.79999999994</c:v>
                </c:pt>
                <c:pt idx="47">
                  <c:v>19952.86999999994</c:v>
                </c:pt>
                <c:pt idx="48">
                  <c:v>20363.68999999994</c:v>
                </c:pt>
                <c:pt idx="49">
                  <c:v>20704.57999999994</c:v>
                </c:pt>
                <c:pt idx="50">
                  <c:v>20958.76999999993</c:v>
                </c:pt>
                <c:pt idx="51">
                  <c:v>21207.62999999994</c:v>
                </c:pt>
                <c:pt idx="52">
                  <c:v>21435.72999999993</c:v>
                </c:pt>
                <c:pt idx="80">
                  <c:v>49.34</c:v>
                </c:pt>
                <c:pt idx="81">
                  <c:v>101.11</c:v>
                </c:pt>
                <c:pt idx="82">
                  <c:v>600.54</c:v>
                </c:pt>
                <c:pt idx="83">
                  <c:v>1060.1</c:v>
                </c:pt>
                <c:pt idx="84">
                  <c:v>2389.91999999999</c:v>
                </c:pt>
                <c:pt idx="85">
                  <c:v>3850.68999999999</c:v>
                </c:pt>
                <c:pt idx="86">
                  <c:v>5290.52999999998</c:v>
                </c:pt>
                <c:pt idx="87">
                  <c:v>6728.91999999998</c:v>
                </c:pt>
                <c:pt idx="88">
                  <c:v>8627.709999999981</c:v>
                </c:pt>
                <c:pt idx="89">
                  <c:v>10582.01999999997</c:v>
                </c:pt>
                <c:pt idx="90">
                  <c:v>12085.37999999996</c:v>
                </c:pt>
                <c:pt idx="91">
                  <c:v>13582.09999999996</c:v>
                </c:pt>
                <c:pt idx="92">
                  <c:v>14996.78999999996</c:v>
                </c:pt>
                <c:pt idx="93">
                  <c:v>16323.50999999996</c:v>
                </c:pt>
                <c:pt idx="94">
                  <c:v>17806.22999999996</c:v>
                </c:pt>
                <c:pt idx="95">
                  <c:v>19170.74999999996</c:v>
                </c:pt>
                <c:pt idx="96">
                  <c:v>19865.85999999996</c:v>
                </c:pt>
                <c:pt idx="97">
                  <c:v>20282.08999999996</c:v>
                </c:pt>
                <c:pt idx="98">
                  <c:v>20691.52999999996</c:v>
                </c:pt>
                <c:pt idx="99">
                  <c:v>21084.97999999996</c:v>
                </c:pt>
                <c:pt idx="100">
                  <c:v>21274.06999999996</c:v>
                </c:pt>
                <c:pt idx="101">
                  <c:v>21394.31999999996</c:v>
                </c:pt>
                <c:pt idx="102">
                  <c:v>21563.58999999996</c:v>
                </c:pt>
                <c:pt idx="103">
                  <c:v>21724.88999999996</c:v>
                </c:pt>
                <c:pt idx="104">
                  <c:v>21903.02999999996</c:v>
                </c:pt>
                <c:pt idx="105">
                  <c:v>22072.11999999996</c:v>
                </c:pt>
                <c:pt idx="135">
                  <c:v>39.28</c:v>
                </c:pt>
                <c:pt idx="136">
                  <c:v>75.0399999999999</c:v>
                </c:pt>
                <c:pt idx="137">
                  <c:v>340.749999999999</c:v>
                </c:pt>
                <c:pt idx="138">
                  <c:v>1185.259999999998</c:v>
                </c:pt>
                <c:pt idx="139">
                  <c:v>2001.869999999998</c:v>
                </c:pt>
                <c:pt idx="140">
                  <c:v>3550.839999999998</c:v>
                </c:pt>
                <c:pt idx="141">
                  <c:v>5563.219999999998</c:v>
                </c:pt>
                <c:pt idx="142">
                  <c:v>7629.939999999988</c:v>
                </c:pt>
                <c:pt idx="143">
                  <c:v>9295.039999999977</c:v>
                </c:pt>
                <c:pt idx="144">
                  <c:v>10903.94999999998</c:v>
                </c:pt>
                <c:pt idx="145">
                  <c:v>12520.36999999998</c:v>
                </c:pt>
                <c:pt idx="146">
                  <c:v>14069.19999999997</c:v>
                </c:pt>
                <c:pt idx="147">
                  <c:v>15666.35999999997</c:v>
                </c:pt>
                <c:pt idx="148">
                  <c:v>17296.24999999997</c:v>
                </c:pt>
                <c:pt idx="149">
                  <c:v>18354.81999999996</c:v>
                </c:pt>
                <c:pt idx="150">
                  <c:v>19001.90999999996</c:v>
                </c:pt>
                <c:pt idx="151">
                  <c:v>20041.48999999995</c:v>
                </c:pt>
                <c:pt idx="152">
                  <c:v>21060.46999999995</c:v>
                </c:pt>
                <c:pt idx="153">
                  <c:v>21592.58999999995</c:v>
                </c:pt>
                <c:pt idx="154">
                  <c:v>22042.15999999995</c:v>
                </c:pt>
                <c:pt idx="155">
                  <c:v>22446.27999999994</c:v>
                </c:pt>
                <c:pt idx="156">
                  <c:v>22698.06999999994</c:v>
                </c:pt>
                <c:pt idx="157">
                  <c:v>22903.47999999994</c:v>
                </c:pt>
                <c:pt idx="158">
                  <c:v>23107.48999999994</c:v>
                </c:pt>
                <c:pt idx="188">
                  <c:v>16.57</c:v>
                </c:pt>
                <c:pt idx="189">
                  <c:v>31.42</c:v>
                </c:pt>
                <c:pt idx="190">
                  <c:v>172.57</c:v>
                </c:pt>
                <c:pt idx="191">
                  <c:v>947.4999999999991</c:v>
                </c:pt>
                <c:pt idx="192">
                  <c:v>1606.22</c:v>
                </c:pt>
                <c:pt idx="193">
                  <c:v>3129.169999999999</c:v>
                </c:pt>
                <c:pt idx="194">
                  <c:v>5056.14</c:v>
                </c:pt>
                <c:pt idx="195">
                  <c:v>7040.44999999999</c:v>
                </c:pt>
                <c:pt idx="196">
                  <c:v>8604.669999999989</c:v>
                </c:pt>
                <c:pt idx="197">
                  <c:v>10140.79999999999</c:v>
                </c:pt>
                <c:pt idx="198">
                  <c:v>11741.91999999998</c:v>
                </c:pt>
                <c:pt idx="199">
                  <c:v>13284.13999999998</c:v>
                </c:pt>
                <c:pt idx="200">
                  <c:v>14727.72999999997</c:v>
                </c:pt>
                <c:pt idx="201">
                  <c:v>16250.66999999997</c:v>
                </c:pt>
                <c:pt idx="202">
                  <c:v>17243.19999999997</c:v>
                </c:pt>
                <c:pt idx="203">
                  <c:v>17915.29999999997</c:v>
                </c:pt>
                <c:pt idx="204">
                  <c:v>18928.14999999997</c:v>
                </c:pt>
                <c:pt idx="205">
                  <c:v>19969.59999999997</c:v>
                </c:pt>
                <c:pt idx="206">
                  <c:v>20423.70999999997</c:v>
                </c:pt>
                <c:pt idx="207">
                  <c:v>20824.69999999997</c:v>
                </c:pt>
                <c:pt idx="208">
                  <c:v>21170.75999999997</c:v>
                </c:pt>
                <c:pt idx="209">
                  <c:v>21430.80999999997</c:v>
                </c:pt>
                <c:pt idx="210">
                  <c:v>21689.69999999997</c:v>
                </c:pt>
                <c:pt idx="211">
                  <c:v>21946.02999999997</c:v>
                </c:pt>
                <c:pt idx="451">
                  <c:v>0.55</c:v>
                </c:pt>
                <c:pt idx="452">
                  <c:v>1.11</c:v>
                </c:pt>
                <c:pt idx="453">
                  <c:v>363.699999999999</c:v>
                </c:pt>
                <c:pt idx="454">
                  <c:v>693.7399999999991</c:v>
                </c:pt>
                <c:pt idx="455">
                  <c:v>1856.869999999999</c:v>
                </c:pt>
                <c:pt idx="456">
                  <c:v>3311.969999999989</c:v>
                </c:pt>
                <c:pt idx="457">
                  <c:v>4667.32999999998</c:v>
                </c:pt>
                <c:pt idx="458">
                  <c:v>6219.139999999968</c:v>
                </c:pt>
                <c:pt idx="459">
                  <c:v>8326.569999999958</c:v>
                </c:pt>
                <c:pt idx="460">
                  <c:v>10478.91999999995</c:v>
                </c:pt>
                <c:pt idx="461">
                  <c:v>12052.24999999994</c:v>
                </c:pt>
                <c:pt idx="462">
                  <c:v>13608.38999999994</c:v>
                </c:pt>
                <c:pt idx="463">
                  <c:v>15059.53999999994</c:v>
                </c:pt>
                <c:pt idx="464">
                  <c:v>16523.01999999994</c:v>
                </c:pt>
                <c:pt idx="465">
                  <c:v>18033.98999999994</c:v>
                </c:pt>
                <c:pt idx="466">
                  <c:v>19581.71999999994</c:v>
                </c:pt>
                <c:pt idx="467">
                  <c:v>20553.13999999994</c:v>
                </c:pt>
                <c:pt idx="468">
                  <c:v>21122.60999999994</c:v>
                </c:pt>
                <c:pt idx="469">
                  <c:v>21956.44999999994</c:v>
                </c:pt>
                <c:pt idx="470">
                  <c:v>22879.65999999994</c:v>
                </c:pt>
                <c:pt idx="471">
                  <c:v>23268.55999999994</c:v>
                </c:pt>
                <c:pt idx="472">
                  <c:v>23499.03999999994</c:v>
                </c:pt>
                <c:pt idx="473">
                  <c:v>23786.37999999994</c:v>
                </c:pt>
                <c:pt idx="474">
                  <c:v>23976.73999999994</c:v>
                </c:pt>
                <c:pt idx="475">
                  <c:v>24104.53999999994</c:v>
                </c:pt>
                <c:pt idx="476">
                  <c:v>24227.00999999994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125000"/>
        <c:axId val="-2112119656"/>
      </c:scatterChart>
      <c:valAx>
        <c:axId val="-2112125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 C4 Approach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119656"/>
        <c:crosses val="autoZero"/>
        <c:crossBetween val="midCat"/>
      </c:valAx>
      <c:valAx>
        <c:axId val="-2112119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Total Biomass C3 approach kg/ha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1250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5745135178197"/>
          <c:y val="0.114904144838661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>
                <c:manualLayout>
                  <c:x val="-0.0114000060634899"/>
                  <c:y val="0.337941195192989"/>
                </c:manualLayout>
              </c:layout>
              <c:numFmt formatCode="General" sourceLinked="0"/>
            </c:trendlineLbl>
          </c:trendline>
          <c:xVal>
            <c:strRef>
              <c:f>'--Data--'!$DM$34:$DM$745</c:f>
              <c:strCache>
                <c:ptCount val="708"/>
                <c:pt idx="2">
                  <c:v>560</c:v>
                </c:pt>
                <c:pt idx="7">
                  <c:v>8090</c:v>
                </c:pt>
                <c:pt idx="9">
                  <c:v>7930</c:v>
                </c:pt>
                <c:pt idx="11">
                  <c:v>13380</c:v>
                </c:pt>
                <c:pt idx="12">
                  <c:v>14430</c:v>
                </c:pt>
                <c:pt idx="18">
                  <c:v>18370</c:v>
                </c:pt>
                <c:pt idx="25">
                  <c:v>550</c:v>
                </c:pt>
                <c:pt idx="29">
                  <c:v>4790</c:v>
                </c:pt>
                <c:pt idx="33">
                  <c:v>15570</c:v>
                </c:pt>
                <c:pt idx="35">
                  <c:v>15090</c:v>
                </c:pt>
                <c:pt idx="37">
                  <c:v>15490</c:v>
                </c:pt>
                <c:pt idx="45">
                  <c:v>24290</c:v>
                </c:pt>
                <c:pt idx="51">
                  <c:v>550</c:v>
                </c:pt>
                <c:pt idx="55">
                  <c:v>4790</c:v>
                </c:pt>
                <c:pt idx="59">
                  <c:v>15570</c:v>
                </c:pt>
                <c:pt idx="61">
                  <c:v>15090</c:v>
                </c:pt>
                <c:pt idx="63">
                  <c:v>15490</c:v>
                </c:pt>
                <c:pt idx="71">
                  <c:v>24290</c:v>
                </c:pt>
                <c:pt idx="79">
                  <c:v>2080</c:v>
                </c:pt>
                <c:pt idx="83">
                  <c:v>8810</c:v>
                </c:pt>
                <c:pt idx="85">
                  <c:v>11400</c:v>
                </c:pt>
                <c:pt idx="88">
                  <c:v>17200</c:v>
                </c:pt>
                <c:pt idx="90">
                  <c:v>20500</c:v>
                </c:pt>
                <c:pt idx="95">
                  <c:v>26480</c:v>
                </c:pt>
                <c:pt idx="104">
                  <c:v>17330</c:v>
                </c:pt>
                <c:pt idx="108">
                  <c:v>1280</c:v>
                </c:pt>
                <c:pt idx="112">
                  <c:v>8250</c:v>
                </c:pt>
                <c:pt idx="115">
                  <c:v>11440</c:v>
                </c:pt>
                <c:pt idx="116">
                  <c:v>11730</c:v>
                </c:pt>
                <c:pt idx="118">
                  <c:v>18220</c:v>
                </c:pt>
                <c:pt idx="124">
                  <c:v>22190</c:v>
                </c:pt>
                <c:pt idx="129">
                  <c:v>900</c:v>
                </c:pt>
                <c:pt idx="133">
                  <c:v>5120</c:v>
                </c:pt>
                <c:pt idx="135">
                  <c:v>6900</c:v>
                </c:pt>
                <c:pt idx="138">
                  <c:v>14120</c:v>
                </c:pt>
                <c:pt idx="139">
                  <c:v>16420</c:v>
                </c:pt>
                <c:pt idx="145">
                  <c:v>23180</c:v>
                </c:pt>
                <c:pt idx="150">
                  <c:v>12900</c:v>
                </c:pt>
                <c:pt idx="154">
                  <c:v>820</c:v>
                </c:pt>
                <c:pt idx="157">
                  <c:v>15570</c:v>
                </c:pt>
                <c:pt idx="161">
                  <c:v>2080</c:v>
                </c:pt>
                <c:pt idx="165">
                  <c:v>8810</c:v>
                </c:pt>
                <c:pt idx="167">
                  <c:v>11400</c:v>
                </c:pt>
                <c:pt idx="170">
                  <c:v>17200</c:v>
                </c:pt>
                <c:pt idx="172">
                  <c:v>20500</c:v>
                </c:pt>
                <c:pt idx="177">
                  <c:v>26480</c:v>
                </c:pt>
                <c:pt idx="426">
                  <c:v>3010</c:v>
                </c:pt>
                <c:pt idx="430">
                  <c:v>9620</c:v>
                </c:pt>
                <c:pt idx="432">
                  <c:v>11570</c:v>
                </c:pt>
                <c:pt idx="434">
                  <c:v>16040</c:v>
                </c:pt>
                <c:pt idx="436">
                  <c:v>22470</c:v>
                </c:pt>
                <c:pt idx="442">
                  <c:v>25060</c:v>
                </c:pt>
                <c:pt idx="638">
                  <c:v>900</c:v>
                </c:pt>
                <c:pt idx="642">
                  <c:v>5120</c:v>
                </c:pt>
                <c:pt idx="644">
                  <c:v>6900</c:v>
                </c:pt>
                <c:pt idx="647">
                  <c:v>14120</c:v>
                </c:pt>
                <c:pt idx="648">
                  <c:v>16420</c:v>
                </c:pt>
                <c:pt idx="654">
                  <c:v>23180</c:v>
                </c:pt>
                <c:pt idx="687">
                  <c:v>12900</c:v>
                </c:pt>
                <c:pt idx="691">
                  <c:v>820</c:v>
                </c:pt>
                <c:pt idx="695">
                  <c:v>5560</c:v>
                </c:pt>
                <c:pt idx="697">
                  <c:v>7490</c:v>
                </c:pt>
                <c:pt idx="700">
                  <c:v>15740</c:v>
                </c:pt>
                <c:pt idx="701">
                  <c:v>18600</c:v>
                </c:pt>
                <c:pt idx="707">
                  <c:v>23850</c:v>
                </c:pt>
              </c:strCache>
            </c:strRef>
          </c:xVal>
          <c:yVal>
            <c:numRef>
              <c:f>'--Data--'!$DT$34:$DT$745</c:f>
              <c:numCache>
                <c:formatCode>General</c:formatCode>
                <c:ptCount val="712"/>
                <c:pt idx="0">
                  <c:v>0.0</c:v>
                </c:pt>
                <c:pt idx="1">
                  <c:v>1.647359999999993</c:v>
                </c:pt>
                <c:pt idx="2">
                  <c:v>259.0953599999998</c:v>
                </c:pt>
                <c:pt idx="3">
                  <c:v>522.2633599999988</c:v>
                </c:pt>
                <c:pt idx="4">
                  <c:v>2267.570559999987</c:v>
                </c:pt>
                <c:pt idx="5">
                  <c:v>4439.447679999976</c:v>
                </c:pt>
                <c:pt idx="6">
                  <c:v>6655.192959999975</c:v>
                </c:pt>
                <c:pt idx="7">
                  <c:v>8452.243839999975</c:v>
                </c:pt>
                <c:pt idx="8">
                  <c:v>10216.30143999998</c:v>
                </c:pt>
                <c:pt idx="9">
                  <c:v>12171.94815999996</c:v>
                </c:pt>
                <c:pt idx="10">
                  <c:v>14082.41343999996</c:v>
                </c:pt>
                <c:pt idx="11">
                  <c:v>15739.38111999995</c:v>
                </c:pt>
                <c:pt idx="12">
                  <c:v>17481.88479999994</c:v>
                </c:pt>
                <c:pt idx="13">
                  <c:v>18737.66847999993</c:v>
                </c:pt>
                <c:pt idx="14">
                  <c:v>19553.82591999993</c:v>
                </c:pt>
                <c:pt idx="15">
                  <c:v>20792.49087999993</c:v>
                </c:pt>
                <c:pt idx="16">
                  <c:v>22077.80031999993</c:v>
                </c:pt>
                <c:pt idx="17">
                  <c:v>22705.72095999993</c:v>
                </c:pt>
                <c:pt idx="18">
                  <c:v>23178.98559999993</c:v>
                </c:pt>
                <c:pt idx="19">
                  <c:v>23571.69087999993</c:v>
                </c:pt>
                <c:pt idx="20">
                  <c:v>23864.51775999993</c:v>
                </c:pt>
                <c:pt idx="21">
                  <c:v>24151.20447999993</c:v>
                </c:pt>
                <c:pt idx="22">
                  <c:v>24413.97567999993</c:v>
                </c:pt>
                <c:pt idx="49">
                  <c:v>341.4507519999997</c:v>
                </c:pt>
                <c:pt idx="50">
                  <c:v>377.1334399999997</c:v>
                </c:pt>
                <c:pt idx="51">
                  <c:v>414.5735039999997</c:v>
                </c:pt>
                <c:pt idx="52">
                  <c:v>836.4919679999998</c:v>
                </c:pt>
                <c:pt idx="53">
                  <c:v>1224.728256</c:v>
                </c:pt>
                <c:pt idx="54">
                  <c:v>2756.680895999988</c:v>
                </c:pt>
                <c:pt idx="55">
                  <c:v>4439.487935999989</c:v>
                </c:pt>
                <c:pt idx="56">
                  <c:v>6098.183615999976</c:v>
                </c:pt>
                <c:pt idx="57">
                  <c:v>7755.208895999976</c:v>
                </c:pt>
                <c:pt idx="58">
                  <c:v>9942.614975999977</c:v>
                </c:pt>
                <c:pt idx="59">
                  <c:v>12193.98009599997</c:v>
                </c:pt>
                <c:pt idx="60">
                  <c:v>13925.85081599995</c:v>
                </c:pt>
                <c:pt idx="61">
                  <c:v>15650.07225599995</c:v>
                </c:pt>
                <c:pt idx="62">
                  <c:v>17279.79513599995</c:v>
                </c:pt>
                <c:pt idx="63">
                  <c:v>18808.17657599995</c:v>
                </c:pt>
                <c:pt idx="64">
                  <c:v>20516.27001599995</c:v>
                </c:pt>
                <c:pt idx="65">
                  <c:v>22088.19705599995</c:v>
                </c:pt>
                <c:pt idx="66">
                  <c:v>22888.96377599995</c:v>
                </c:pt>
                <c:pt idx="67">
                  <c:v>23368.46073599995</c:v>
                </c:pt>
                <c:pt idx="68">
                  <c:v>23840.13561599995</c:v>
                </c:pt>
                <c:pt idx="69">
                  <c:v>24293.39001599995</c:v>
                </c:pt>
                <c:pt idx="70">
                  <c:v>24511.22169599995</c:v>
                </c:pt>
                <c:pt idx="71">
                  <c:v>24649.74969599995</c:v>
                </c:pt>
                <c:pt idx="72">
                  <c:v>24844.74873599995</c:v>
                </c:pt>
                <c:pt idx="73">
                  <c:v>25030.56633599995</c:v>
                </c:pt>
                <c:pt idx="74">
                  <c:v>25235.78361599994</c:v>
                </c:pt>
                <c:pt idx="75">
                  <c:v>25430.57529599994</c:v>
                </c:pt>
                <c:pt idx="104">
                  <c:v>272.4149759999992</c:v>
                </c:pt>
                <c:pt idx="105">
                  <c:v>300.5708799999992</c:v>
                </c:pt>
                <c:pt idx="106">
                  <c:v>326.2036479999991</c:v>
                </c:pt>
                <c:pt idx="107">
                  <c:v>533.6700159999984</c:v>
                </c:pt>
                <c:pt idx="108">
                  <c:v>1322.780159999997</c:v>
                </c:pt>
                <c:pt idx="109">
                  <c:v>2085.820543999997</c:v>
                </c:pt>
                <c:pt idx="110">
                  <c:v>3870.233983999997</c:v>
                </c:pt>
                <c:pt idx="111">
                  <c:v>6188.495743999997</c:v>
                </c:pt>
                <c:pt idx="112">
                  <c:v>8569.357183999986</c:v>
                </c:pt>
                <c:pt idx="113">
                  <c:v>10487.55238399998</c:v>
                </c:pt>
                <c:pt idx="114">
                  <c:v>12341.01670399998</c:v>
                </c:pt>
                <c:pt idx="115">
                  <c:v>14203.13254399998</c:v>
                </c:pt>
                <c:pt idx="116">
                  <c:v>15987.38470399997</c:v>
                </c:pt>
                <c:pt idx="117">
                  <c:v>17827.31302399997</c:v>
                </c:pt>
                <c:pt idx="118">
                  <c:v>19704.94630399997</c:v>
                </c:pt>
                <c:pt idx="119">
                  <c:v>20924.41894399996</c:v>
                </c:pt>
                <c:pt idx="120">
                  <c:v>21669.86662399996</c:v>
                </c:pt>
                <c:pt idx="121">
                  <c:v>22867.46278399995</c:v>
                </c:pt>
                <c:pt idx="122">
                  <c:v>24041.32774399995</c:v>
                </c:pt>
                <c:pt idx="123">
                  <c:v>24654.32998399995</c:v>
                </c:pt>
                <c:pt idx="124">
                  <c:v>25172.23462399995</c:v>
                </c:pt>
                <c:pt idx="125">
                  <c:v>25637.78086399995</c:v>
                </c:pt>
                <c:pt idx="126">
                  <c:v>25927.84294399995</c:v>
                </c:pt>
                <c:pt idx="127">
                  <c:v>26164.47526399995</c:v>
                </c:pt>
                <c:pt idx="128">
                  <c:v>26399.49478399995</c:v>
                </c:pt>
                <c:pt idx="157">
                  <c:v>182.5900799999993</c:v>
                </c:pt>
                <c:pt idx="158">
                  <c:v>194.3614079999993</c:v>
                </c:pt>
                <c:pt idx="159">
                  <c:v>204.9108479999993</c:v>
                </c:pt>
                <c:pt idx="160">
                  <c:v>309.7006079999992</c:v>
                </c:pt>
                <c:pt idx="161">
                  <c:v>999.078335999998</c:v>
                </c:pt>
                <c:pt idx="162">
                  <c:v>1585.075647999998</c:v>
                </c:pt>
                <c:pt idx="163">
                  <c:v>3329.767167999997</c:v>
                </c:pt>
                <c:pt idx="164">
                  <c:v>5549.636607999997</c:v>
                </c:pt>
                <c:pt idx="165">
                  <c:v>7835.561727999986</c:v>
                </c:pt>
                <c:pt idx="166">
                  <c:v>9637.543167999985</c:v>
                </c:pt>
                <c:pt idx="167">
                  <c:v>11407.16492799999</c:v>
                </c:pt>
                <c:pt idx="168">
                  <c:v>13251.65516799997</c:v>
                </c:pt>
                <c:pt idx="169">
                  <c:v>15028.29260799997</c:v>
                </c:pt>
                <c:pt idx="170">
                  <c:v>16691.30828799996</c:v>
                </c:pt>
                <c:pt idx="171">
                  <c:v>18445.73516799996</c:v>
                </c:pt>
                <c:pt idx="172">
                  <c:v>19589.12972799996</c:v>
                </c:pt>
                <c:pt idx="173">
                  <c:v>20363.38892799996</c:v>
                </c:pt>
                <c:pt idx="174">
                  <c:v>21530.19212799996</c:v>
                </c:pt>
                <c:pt idx="175">
                  <c:v>22729.94252799996</c:v>
                </c:pt>
                <c:pt idx="176">
                  <c:v>23253.07724799997</c:v>
                </c:pt>
                <c:pt idx="177">
                  <c:v>23715.01772799997</c:v>
                </c:pt>
                <c:pt idx="178">
                  <c:v>24113.67884799997</c:v>
                </c:pt>
                <c:pt idx="179">
                  <c:v>24413.25644799997</c:v>
                </c:pt>
                <c:pt idx="180">
                  <c:v>24711.49772799997</c:v>
                </c:pt>
                <c:pt idx="181">
                  <c:v>25006.78988799996</c:v>
                </c:pt>
                <c:pt idx="421">
                  <c:v>0.3872</c:v>
                </c:pt>
                <c:pt idx="422">
                  <c:v>0.78144</c:v>
                </c:pt>
                <c:pt idx="423">
                  <c:v>293.1740159999992</c:v>
                </c:pt>
                <c:pt idx="424">
                  <c:v>559.3182719999993</c:v>
                </c:pt>
                <c:pt idx="425">
                  <c:v>1795.027583999999</c:v>
                </c:pt>
                <c:pt idx="426">
                  <c:v>3471.302783999988</c:v>
                </c:pt>
                <c:pt idx="427">
                  <c:v>5032.677503999976</c:v>
                </c:pt>
                <c:pt idx="428">
                  <c:v>6820.362623999963</c:v>
                </c:pt>
                <c:pt idx="429">
                  <c:v>9248.121983999952</c:v>
                </c:pt>
                <c:pt idx="430">
                  <c:v>11727.62918399994</c:v>
                </c:pt>
                <c:pt idx="431">
                  <c:v>13540.10534399993</c:v>
                </c:pt>
                <c:pt idx="432">
                  <c:v>15332.77862399993</c:v>
                </c:pt>
                <c:pt idx="433">
                  <c:v>17004.50342399993</c:v>
                </c:pt>
                <c:pt idx="434">
                  <c:v>18690.43238399993</c:v>
                </c:pt>
                <c:pt idx="435">
                  <c:v>20431.06982399993</c:v>
                </c:pt>
                <c:pt idx="436">
                  <c:v>22214.05478399993</c:v>
                </c:pt>
                <c:pt idx="437">
                  <c:v>23333.13062399993</c:v>
                </c:pt>
                <c:pt idx="438">
                  <c:v>23989.16006399993</c:v>
                </c:pt>
                <c:pt idx="439">
                  <c:v>24949.74374399993</c:v>
                </c:pt>
                <c:pt idx="440">
                  <c:v>26013.28166399993</c:v>
                </c:pt>
                <c:pt idx="441">
                  <c:v>26461.29446399993</c:v>
                </c:pt>
                <c:pt idx="442">
                  <c:v>26726.80742399993</c:v>
                </c:pt>
                <c:pt idx="443">
                  <c:v>27057.82310399993</c:v>
                </c:pt>
                <c:pt idx="444">
                  <c:v>27277.11782399993</c:v>
                </c:pt>
                <c:pt idx="445">
                  <c:v>27424.34342399993</c:v>
                </c:pt>
                <c:pt idx="446">
                  <c:v>27565.42886399993</c:v>
                </c:pt>
                <c:pt idx="635">
                  <c:v>3.13984</c:v>
                </c:pt>
                <c:pt idx="636">
                  <c:v>5.984</c:v>
                </c:pt>
                <c:pt idx="637">
                  <c:v>138.2399999999991</c:v>
                </c:pt>
                <c:pt idx="638">
                  <c:v>1105.828671999999</c:v>
                </c:pt>
                <c:pt idx="639">
                  <c:v>2013.268607999998</c:v>
                </c:pt>
                <c:pt idx="640">
                  <c:v>3754.666367999998</c:v>
                </c:pt>
                <c:pt idx="641">
                  <c:v>6029.635967999998</c:v>
                </c:pt>
                <c:pt idx="642">
                  <c:v>8347.966848</c:v>
                </c:pt>
                <c:pt idx="643">
                  <c:v>10195.30252799999</c:v>
                </c:pt>
                <c:pt idx="644">
                  <c:v>11934.59212799999</c:v>
                </c:pt>
                <c:pt idx="645">
                  <c:v>14044.28428799998</c:v>
                </c:pt>
                <c:pt idx="646">
                  <c:v>15978.75724799998</c:v>
                </c:pt>
                <c:pt idx="647">
                  <c:v>17734.04812799998</c:v>
                </c:pt>
                <c:pt idx="648">
                  <c:v>19525.66156799998</c:v>
                </c:pt>
                <c:pt idx="649">
                  <c:v>20595.01708799998</c:v>
                </c:pt>
                <c:pt idx="650">
                  <c:v>21334.08268799997</c:v>
                </c:pt>
                <c:pt idx="651">
                  <c:v>22441.06252799997</c:v>
                </c:pt>
                <c:pt idx="652">
                  <c:v>23590.11340799997</c:v>
                </c:pt>
                <c:pt idx="653">
                  <c:v>24119.01964799997</c:v>
                </c:pt>
                <c:pt idx="654">
                  <c:v>24525.24940799997</c:v>
                </c:pt>
                <c:pt idx="655">
                  <c:v>24877.12780799997</c:v>
                </c:pt>
                <c:pt idx="656">
                  <c:v>25127.50348799997</c:v>
                </c:pt>
                <c:pt idx="657">
                  <c:v>25369.68844799997</c:v>
                </c:pt>
                <c:pt idx="658">
                  <c:v>25606.63180799997</c:v>
                </c:pt>
                <c:pt idx="687">
                  <c:v>239.7439999999999</c:v>
                </c:pt>
                <c:pt idx="688">
                  <c:v>243.3695999999998</c:v>
                </c:pt>
                <c:pt idx="689">
                  <c:v>246.6502399999999</c:v>
                </c:pt>
                <c:pt idx="690">
                  <c:v>392.8263679999999</c:v>
                </c:pt>
                <c:pt idx="691">
                  <c:v>1370.507264</c:v>
                </c:pt>
                <c:pt idx="692">
                  <c:v>2196.939264</c:v>
                </c:pt>
                <c:pt idx="693">
                  <c:v>3043.224576</c:v>
                </c:pt>
                <c:pt idx="694">
                  <c:v>5148.804096</c:v>
                </c:pt>
                <c:pt idx="695">
                  <c:v>7300.025856</c:v>
                </c:pt>
                <c:pt idx="696">
                  <c:v>9132.63897599999</c:v>
                </c:pt>
                <c:pt idx="697">
                  <c:v>10881.46713599998</c:v>
                </c:pt>
                <c:pt idx="698">
                  <c:v>13002.27609599998</c:v>
                </c:pt>
                <c:pt idx="699">
                  <c:v>14948.76441599998</c:v>
                </c:pt>
                <c:pt idx="700">
                  <c:v>16759.30521599998</c:v>
                </c:pt>
                <c:pt idx="701">
                  <c:v>18661.11897599998</c:v>
                </c:pt>
                <c:pt idx="702">
                  <c:v>19849.19961599997</c:v>
                </c:pt>
                <c:pt idx="703">
                  <c:v>20694.27225599997</c:v>
                </c:pt>
                <c:pt idx="704">
                  <c:v>21820.13337599997</c:v>
                </c:pt>
                <c:pt idx="705">
                  <c:v>22980.33561599996</c:v>
                </c:pt>
                <c:pt idx="706">
                  <c:v>23560.56345599996</c:v>
                </c:pt>
                <c:pt idx="707">
                  <c:v>24019.41657599996</c:v>
                </c:pt>
                <c:pt idx="708">
                  <c:v>24392.24985599996</c:v>
                </c:pt>
                <c:pt idx="709">
                  <c:v>24637.47609599996</c:v>
                </c:pt>
                <c:pt idx="710">
                  <c:v>24862.49625599996</c:v>
                </c:pt>
                <c:pt idx="711">
                  <c:v>25084.57881599996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085896"/>
        <c:axId val="-2112080344"/>
      </c:scatterChart>
      <c:valAx>
        <c:axId val="-2112085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</a:t>
                </a:r>
                <a:r>
                  <a:rPr lang="en-US" baseline="0"/>
                  <a:t> measured acc</a:t>
                </a:r>
                <a:r>
                  <a:rPr lang="en-US"/>
                  <a:t>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080344"/>
        <c:crosses val="autoZero"/>
        <c:crossBetween val="midCat"/>
      </c:valAx>
      <c:valAx>
        <c:axId val="-21120803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ADM recalculated  acc kg ha-1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0858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intercept val="0.0"/>
            <c:dispRSqr val="1"/>
            <c:dispEq val="1"/>
            <c:trendlineLbl>
              <c:layout>
                <c:manualLayout>
                  <c:x val="-0.0114000060634899"/>
                  <c:y val="0.337941195192989"/>
                </c:manualLayout>
              </c:layout>
              <c:numFmt formatCode="General" sourceLinked="0"/>
            </c:trendlineLbl>
          </c:trendline>
          <c:xVal>
            <c:strRef>
              <c:f>'--Data--'!$DM$34:$DM$745</c:f>
              <c:strCache>
                <c:ptCount val="708"/>
                <c:pt idx="2">
                  <c:v>560</c:v>
                </c:pt>
                <c:pt idx="7">
                  <c:v>8090</c:v>
                </c:pt>
                <c:pt idx="9">
                  <c:v>7930</c:v>
                </c:pt>
                <c:pt idx="11">
                  <c:v>13380</c:v>
                </c:pt>
                <c:pt idx="12">
                  <c:v>14430</c:v>
                </c:pt>
                <c:pt idx="18">
                  <c:v>18370</c:v>
                </c:pt>
                <c:pt idx="25">
                  <c:v>550</c:v>
                </c:pt>
                <c:pt idx="29">
                  <c:v>4790</c:v>
                </c:pt>
                <c:pt idx="33">
                  <c:v>15570</c:v>
                </c:pt>
                <c:pt idx="35">
                  <c:v>15090</c:v>
                </c:pt>
                <c:pt idx="37">
                  <c:v>15490</c:v>
                </c:pt>
                <c:pt idx="45">
                  <c:v>24290</c:v>
                </c:pt>
                <c:pt idx="51">
                  <c:v>550</c:v>
                </c:pt>
                <c:pt idx="55">
                  <c:v>4790</c:v>
                </c:pt>
                <c:pt idx="59">
                  <c:v>15570</c:v>
                </c:pt>
                <c:pt idx="61">
                  <c:v>15090</c:v>
                </c:pt>
                <c:pt idx="63">
                  <c:v>15490</c:v>
                </c:pt>
                <c:pt idx="71">
                  <c:v>24290</c:v>
                </c:pt>
                <c:pt idx="79">
                  <c:v>2080</c:v>
                </c:pt>
                <c:pt idx="83">
                  <c:v>8810</c:v>
                </c:pt>
                <c:pt idx="85">
                  <c:v>11400</c:v>
                </c:pt>
                <c:pt idx="88">
                  <c:v>17200</c:v>
                </c:pt>
                <c:pt idx="90">
                  <c:v>20500</c:v>
                </c:pt>
                <c:pt idx="95">
                  <c:v>26480</c:v>
                </c:pt>
                <c:pt idx="104">
                  <c:v>17330</c:v>
                </c:pt>
                <c:pt idx="108">
                  <c:v>1280</c:v>
                </c:pt>
                <c:pt idx="112">
                  <c:v>8250</c:v>
                </c:pt>
                <c:pt idx="115">
                  <c:v>11440</c:v>
                </c:pt>
                <c:pt idx="116">
                  <c:v>11730</c:v>
                </c:pt>
                <c:pt idx="118">
                  <c:v>18220</c:v>
                </c:pt>
                <c:pt idx="124">
                  <c:v>22190</c:v>
                </c:pt>
                <c:pt idx="129">
                  <c:v>900</c:v>
                </c:pt>
                <c:pt idx="133">
                  <c:v>5120</c:v>
                </c:pt>
                <c:pt idx="135">
                  <c:v>6900</c:v>
                </c:pt>
                <c:pt idx="138">
                  <c:v>14120</c:v>
                </c:pt>
                <c:pt idx="139">
                  <c:v>16420</c:v>
                </c:pt>
                <c:pt idx="145">
                  <c:v>23180</c:v>
                </c:pt>
                <c:pt idx="150">
                  <c:v>12900</c:v>
                </c:pt>
                <c:pt idx="154">
                  <c:v>820</c:v>
                </c:pt>
                <c:pt idx="157">
                  <c:v>15570</c:v>
                </c:pt>
                <c:pt idx="161">
                  <c:v>2080</c:v>
                </c:pt>
                <c:pt idx="165">
                  <c:v>8810</c:v>
                </c:pt>
                <c:pt idx="167">
                  <c:v>11400</c:v>
                </c:pt>
                <c:pt idx="170">
                  <c:v>17200</c:v>
                </c:pt>
                <c:pt idx="172">
                  <c:v>20500</c:v>
                </c:pt>
                <c:pt idx="177">
                  <c:v>26480</c:v>
                </c:pt>
                <c:pt idx="426">
                  <c:v>3010</c:v>
                </c:pt>
                <c:pt idx="430">
                  <c:v>9620</c:v>
                </c:pt>
                <c:pt idx="432">
                  <c:v>11570</c:v>
                </c:pt>
                <c:pt idx="434">
                  <c:v>16040</c:v>
                </c:pt>
                <c:pt idx="436">
                  <c:v>22470</c:v>
                </c:pt>
                <c:pt idx="442">
                  <c:v>25060</c:v>
                </c:pt>
                <c:pt idx="638">
                  <c:v>900</c:v>
                </c:pt>
                <c:pt idx="642">
                  <c:v>5120</c:v>
                </c:pt>
                <c:pt idx="644">
                  <c:v>6900</c:v>
                </c:pt>
                <c:pt idx="647">
                  <c:v>14120</c:v>
                </c:pt>
                <c:pt idx="648">
                  <c:v>16420</c:v>
                </c:pt>
                <c:pt idx="654">
                  <c:v>23180</c:v>
                </c:pt>
                <c:pt idx="687">
                  <c:v>12900</c:v>
                </c:pt>
                <c:pt idx="691">
                  <c:v>820</c:v>
                </c:pt>
                <c:pt idx="695">
                  <c:v>5560</c:v>
                </c:pt>
                <c:pt idx="697">
                  <c:v>7490</c:v>
                </c:pt>
                <c:pt idx="700">
                  <c:v>15740</c:v>
                </c:pt>
                <c:pt idx="701">
                  <c:v>18600</c:v>
                </c:pt>
                <c:pt idx="707">
                  <c:v>23850</c:v>
                </c:pt>
              </c:strCache>
            </c:strRef>
          </c:xVal>
          <c:yVal>
            <c:numRef>
              <c:f>'--Data--'!$DZ$34:$DZ$745</c:f>
              <c:numCache>
                <c:formatCode>General</c:formatCode>
                <c:ptCount val="712"/>
                <c:pt idx="1">
                  <c:v>2.33999999999999</c:v>
                </c:pt>
                <c:pt idx="2">
                  <c:v>324.15</c:v>
                </c:pt>
                <c:pt idx="3">
                  <c:v>653.109999999999</c:v>
                </c:pt>
                <c:pt idx="4">
                  <c:v>2211.41999999999</c:v>
                </c:pt>
                <c:pt idx="5">
                  <c:v>4096.72999999998</c:v>
                </c:pt>
                <c:pt idx="6">
                  <c:v>6020.11999999998</c:v>
                </c:pt>
                <c:pt idx="7">
                  <c:v>7580.05999999998</c:v>
                </c:pt>
                <c:pt idx="8">
                  <c:v>9111.359999999979</c:v>
                </c:pt>
                <c:pt idx="9">
                  <c:v>10808.96999999997</c:v>
                </c:pt>
                <c:pt idx="10">
                  <c:v>12467.35999999997</c:v>
                </c:pt>
                <c:pt idx="11">
                  <c:v>13905.69999999996</c:v>
                </c:pt>
                <c:pt idx="12">
                  <c:v>15418.28999999995</c:v>
                </c:pt>
                <c:pt idx="13">
                  <c:v>16508.37999999994</c:v>
                </c:pt>
                <c:pt idx="14">
                  <c:v>17216.84999999994</c:v>
                </c:pt>
                <c:pt idx="15">
                  <c:v>18292.07999999994</c:v>
                </c:pt>
                <c:pt idx="16">
                  <c:v>19407.79999999994</c:v>
                </c:pt>
                <c:pt idx="17">
                  <c:v>19952.86999999994</c:v>
                </c:pt>
                <c:pt idx="18">
                  <c:v>20363.68999999994</c:v>
                </c:pt>
                <c:pt idx="19">
                  <c:v>20704.57999999994</c:v>
                </c:pt>
                <c:pt idx="20">
                  <c:v>20958.76999999993</c:v>
                </c:pt>
                <c:pt idx="21">
                  <c:v>21207.62999999994</c:v>
                </c:pt>
                <c:pt idx="22">
                  <c:v>21435.72999999993</c:v>
                </c:pt>
                <c:pt idx="50">
                  <c:v>49.34</c:v>
                </c:pt>
                <c:pt idx="51">
                  <c:v>101.11</c:v>
                </c:pt>
                <c:pt idx="52">
                  <c:v>600.54</c:v>
                </c:pt>
                <c:pt idx="53">
                  <c:v>1060.1</c:v>
                </c:pt>
                <c:pt idx="54">
                  <c:v>2389.91999999999</c:v>
                </c:pt>
                <c:pt idx="55">
                  <c:v>3850.68999999999</c:v>
                </c:pt>
                <c:pt idx="56">
                  <c:v>5290.52999999998</c:v>
                </c:pt>
                <c:pt idx="57">
                  <c:v>6728.91999999998</c:v>
                </c:pt>
                <c:pt idx="58">
                  <c:v>8627.709999999981</c:v>
                </c:pt>
                <c:pt idx="59">
                  <c:v>10582.01999999997</c:v>
                </c:pt>
                <c:pt idx="60">
                  <c:v>12085.37999999996</c:v>
                </c:pt>
                <c:pt idx="61">
                  <c:v>13582.09999999996</c:v>
                </c:pt>
                <c:pt idx="62">
                  <c:v>14996.78999999996</c:v>
                </c:pt>
                <c:pt idx="63">
                  <c:v>16323.50999999996</c:v>
                </c:pt>
                <c:pt idx="64">
                  <c:v>17806.22999999996</c:v>
                </c:pt>
                <c:pt idx="65">
                  <c:v>19170.74999999996</c:v>
                </c:pt>
                <c:pt idx="66">
                  <c:v>19865.85999999996</c:v>
                </c:pt>
                <c:pt idx="67">
                  <c:v>20282.08999999996</c:v>
                </c:pt>
                <c:pt idx="68">
                  <c:v>20691.52999999996</c:v>
                </c:pt>
                <c:pt idx="69">
                  <c:v>21084.97999999996</c:v>
                </c:pt>
                <c:pt idx="70">
                  <c:v>21274.06999999996</c:v>
                </c:pt>
                <c:pt idx="71">
                  <c:v>21394.31999999996</c:v>
                </c:pt>
                <c:pt idx="72">
                  <c:v>21563.58999999996</c:v>
                </c:pt>
                <c:pt idx="73">
                  <c:v>21724.88999999996</c:v>
                </c:pt>
                <c:pt idx="74">
                  <c:v>21903.02999999996</c:v>
                </c:pt>
                <c:pt idx="75">
                  <c:v>22072.11999999996</c:v>
                </c:pt>
                <c:pt idx="105">
                  <c:v>39.28</c:v>
                </c:pt>
                <c:pt idx="106">
                  <c:v>75.0399999999999</c:v>
                </c:pt>
                <c:pt idx="107">
                  <c:v>340.749999999999</c:v>
                </c:pt>
                <c:pt idx="108">
                  <c:v>1185.259999999998</c:v>
                </c:pt>
                <c:pt idx="109">
                  <c:v>2001.869999999998</c:v>
                </c:pt>
                <c:pt idx="110">
                  <c:v>3550.839999999998</c:v>
                </c:pt>
                <c:pt idx="111">
                  <c:v>5563.219999999998</c:v>
                </c:pt>
                <c:pt idx="112">
                  <c:v>7629.939999999988</c:v>
                </c:pt>
                <c:pt idx="113">
                  <c:v>9295.039999999977</c:v>
                </c:pt>
                <c:pt idx="114">
                  <c:v>10903.94999999998</c:v>
                </c:pt>
                <c:pt idx="115">
                  <c:v>12520.36999999998</c:v>
                </c:pt>
                <c:pt idx="116">
                  <c:v>14069.19999999997</c:v>
                </c:pt>
                <c:pt idx="117">
                  <c:v>15666.35999999997</c:v>
                </c:pt>
                <c:pt idx="118">
                  <c:v>17296.24999999997</c:v>
                </c:pt>
                <c:pt idx="119">
                  <c:v>18354.81999999996</c:v>
                </c:pt>
                <c:pt idx="120">
                  <c:v>19001.90999999996</c:v>
                </c:pt>
                <c:pt idx="121">
                  <c:v>20041.48999999995</c:v>
                </c:pt>
                <c:pt idx="122">
                  <c:v>21060.46999999995</c:v>
                </c:pt>
                <c:pt idx="123">
                  <c:v>21592.58999999995</c:v>
                </c:pt>
                <c:pt idx="124">
                  <c:v>22042.15999999995</c:v>
                </c:pt>
                <c:pt idx="125">
                  <c:v>22446.27999999994</c:v>
                </c:pt>
                <c:pt idx="126">
                  <c:v>22698.06999999994</c:v>
                </c:pt>
                <c:pt idx="127">
                  <c:v>22903.47999999994</c:v>
                </c:pt>
                <c:pt idx="128">
                  <c:v>23107.48999999994</c:v>
                </c:pt>
                <c:pt idx="158">
                  <c:v>16.57</c:v>
                </c:pt>
                <c:pt idx="159">
                  <c:v>31.42</c:v>
                </c:pt>
                <c:pt idx="160">
                  <c:v>172.57</c:v>
                </c:pt>
                <c:pt idx="161">
                  <c:v>947.4999999999991</c:v>
                </c:pt>
                <c:pt idx="162">
                  <c:v>1606.22</c:v>
                </c:pt>
                <c:pt idx="163">
                  <c:v>3129.169999999999</c:v>
                </c:pt>
                <c:pt idx="164">
                  <c:v>5056.14</c:v>
                </c:pt>
                <c:pt idx="165">
                  <c:v>7040.44999999999</c:v>
                </c:pt>
                <c:pt idx="166">
                  <c:v>8604.669999999989</c:v>
                </c:pt>
                <c:pt idx="167">
                  <c:v>10140.79999999999</c:v>
                </c:pt>
                <c:pt idx="168">
                  <c:v>11741.91999999998</c:v>
                </c:pt>
                <c:pt idx="169">
                  <c:v>13284.13999999998</c:v>
                </c:pt>
                <c:pt idx="170">
                  <c:v>14727.72999999997</c:v>
                </c:pt>
                <c:pt idx="171">
                  <c:v>16250.66999999997</c:v>
                </c:pt>
                <c:pt idx="172">
                  <c:v>17243.19999999997</c:v>
                </c:pt>
                <c:pt idx="173">
                  <c:v>17915.29999999997</c:v>
                </c:pt>
                <c:pt idx="174">
                  <c:v>18928.14999999997</c:v>
                </c:pt>
                <c:pt idx="175">
                  <c:v>19969.59999999997</c:v>
                </c:pt>
                <c:pt idx="176">
                  <c:v>20423.70999999997</c:v>
                </c:pt>
                <c:pt idx="177">
                  <c:v>20824.69999999997</c:v>
                </c:pt>
                <c:pt idx="178">
                  <c:v>21170.75999999997</c:v>
                </c:pt>
                <c:pt idx="179">
                  <c:v>21430.80999999997</c:v>
                </c:pt>
                <c:pt idx="180">
                  <c:v>21689.69999999997</c:v>
                </c:pt>
                <c:pt idx="181">
                  <c:v>21946.02999999997</c:v>
                </c:pt>
                <c:pt idx="421">
                  <c:v>0.55</c:v>
                </c:pt>
                <c:pt idx="422">
                  <c:v>1.11</c:v>
                </c:pt>
                <c:pt idx="423">
                  <c:v>363.699999999999</c:v>
                </c:pt>
                <c:pt idx="424">
                  <c:v>693.7399999999991</c:v>
                </c:pt>
                <c:pt idx="425">
                  <c:v>1856.869999999999</c:v>
                </c:pt>
                <c:pt idx="426">
                  <c:v>3311.969999999989</c:v>
                </c:pt>
                <c:pt idx="427">
                  <c:v>4667.32999999998</c:v>
                </c:pt>
                <c:pt idx="428">
                  <c:v>6219.139999999968</c:v>
                </c:pt>
                <c:pt idx="429">
                  <c:v>8326.569999999958</c:v>
                </c:pt>
                <c:pt idx="430">
                  <c:v>10478.91999999995</c:v>
                </c:pt>
                <c:pt idx="431">
                  <c:v>12052.24999999994</c:v>
                </c:pt>
                <c:pt idx="432">
                  <c:v>13608.38999999994</c:v>
                </c:pt>
                <c:pt idx="433">
                  <c:v>15059.53999999994</c:v>
                </c:pt>
                <c:pt idx="434">
                  <c:v>16523.01999999994</c:v>
                </c:pt>
                <c:pt idx="435">
                  <c:v>18033.98999999994</c:v>
                </c:pt>
                <c:pt idx="436">
                  <c:v>19581.71999999994</c:v>
                </c:pt>
                <c:pt idx="437">
                  <c:v>20553.13999999994</c:v>
                </c:pt>
                <c:pt idx="438">
                  <c:v>21122.60999999994</c:v>
                </c:pt>
                <c:pt idx="439">
                  <c:v>21956.44999999994</c:v>
                </c:pt>
                <c:pt idx="440">
                  <c:v>22879.65999999994</c:v>
                </c:pt>
                <c:pt idx="441">
                  <c:v>23268.55999999994</c:v>
                </c:pt>
                <c:pt idx="442">
                  <c:v>23499.03999999994</c:v>
                </c:pt>
                <c:pt idx="443">
                  <c:v>23786.37999999994</c:v>
                </c:pt>
                <c:pt idx="444">
                  <c:v>23976.73999999994</c:v>
                </c:pt>
                <c:pt idx="445">
                  <c:v>24104.53999999994</c:v>
                </c:pt>
                <c:pt idx="446">
                  <c:v>24227.00999999994</c:v>
                </c:pt>
                <c:pt idx="635">
                  <c:v>4.46</c:v>
                </c:pt>
                <c:pt idx="636">
                  <c:v>8.5</c:v>
                </c:pt>
                <c:pt idx="637">
                  <c:v>173.819999999999</c:v>
                </c:pt>
                <c:pt idx="638">
                  <c:v>1175.05</c:v>
                </c:pt>
                <c:pt idx="639">
                  <c:v>2114.04</c:v>
                </c:pt>
                <c:pt idx="640">
                  <c:v>3625.669999999999</c:v>
                </c:pt>
                <c:pt idx="641">
                  <c:v>5600.47</c:v>
                </c:pt>
                <c:pt idx="642">
                  <c:v>7612.91</c:v>
                </c:pt>
                <c:pt idx="643">
                  <c:v>9216.499999999989</c:v>
                </c:pt>
                <c:pt idx="644">
                  <c:v>10726.29999999999</c:v>
                </c:pt>
                <c:pt idx="645">
                  <c:v>12557.62999999998</c:v>
                </c:pt>
                <c:pt idx="646">
                  <c:v>14236.85999999998</c:v>
                </c:pt>
                <c:pt idx="647">
                  <c:v>15760.54999999998</c:v>
                </c:pt>
                <c:pt idx="648">
                  <c:v>17315.76999999998</c:v>
                </c:pt>
                <c:pt idx="649">
                  <c:v>18244.02999999998</c:v>
                </c:pt>
                <c:pt idx="650">
                  <c:v>18885.57999999998</c:v>
                </c:pt>
                <c:pt idx="651">
                  <c:v>19846.49999999997</c:v>
                </c:pt>
                <c:pt idx="652">
                  <c:v>20843.93999999997</c:v>
                </c:pt>
                <c:pt idx="653">
                  <c:v>21303.05999999997</c:v>
                </c:pt>
                <c:pt idx="654">
                  <c:v>21655.68999999997</c:v>
                </c:pt>
                <c:pt idx="655">
                  <c:v>21961.13999999997</c:v>
                </c:pt>
                <c:pt idx="656">
                  <c:v>22178.47999999997</c:v>
                </c:pt>
                <c:pt idx="657">
                  <c:v>22388.70999999997</c:v>
                </c:pt>
                <c:pt idx="658">
                  <c:v>22594.38999999997</c:v>
                </c:pt>
                <c:pt idx="688">
                  <c:v>5.15</c:v>
                </c:pt>
                <c:pt idx="689">
                  <c:v>9.81</c:v>
                </c:pt>
                <c:pt idx="690">
                  <c:v>191.08</c:v>
                </c:pt>
                <c:pt idx="691">
                  <c:v>1223.26</c:v>
                </c:pt>
                <c:pt idx="692">
                  <c:v>2095.76</c:v>
                </c:pt>
                <c:pt idx="693">
                  <c:v>2989.22</c:v>
                </c:pt>
                <c:pt idx="694">
                  <c:v>4816.98</c:v>
                </c:pt>
                <c:pt idx="695">
                  <c:v>6684.36</c:v>
                </c:pt>
                <c:pt idx="696">
                  <c:v>8275.169999999991</c:v>
                </c:pt>
                <c:pt idx="697">
                  <c:v>9793.249999999981</c:v>
                </c:pt>
                <c:pt idx="698">
                  <c:v>11634.22999999998</c:v>
                </c:pt>
                <c:pt idx="699">
                  <c:v>13323.88999999998</c:v>
                </c:pt>
                <c:pt idx="700">
                  <c:v>14895.53999999998</c:v>
                </c:pt>
                <c:pt idx="701">
                  <c:v>16546.41999999998</c:v>
                </c:pt>
                <c:pt idx="702">
                  <c:v>17577.73999999997</c:v>
                </c:pt>
                <c:pt idx="703">
                  <c:v>18311.30999999997</c:v>
                </c:pt>
                <c:pt idx="704">
                  <c:v>19288.61999999997</c:v>
                </c:pt>
                <c:pt idx="705">
                  <c:v>20295.73999999997</c:v>
                </c:pt>
                <c:pt idx="706">
                  <c:v>20799.40999999996</c:v>
                </c:pt>
                <c:pt idx="707">
                  <c:v>21197.71999999996</c:v>
                </c:pt>
                <c:pt idx="708">
                  <c:v>21521.35999999996</c:v>
                </c:pt>
                <c:pt idx="709">
                  <c:v>21734.22999999996</c:v>
                </c:pt>
                <c:pt idx="710">
                  <c:v>21929.55999999996</c:v>
                </c:pt>
                <c:pt idx="711">
                  <c:v>22122.33999999996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047160"/>
        <c:axId val="-2112041608"/>
      </c:scatterChart>
      <c:valAx>
        <c:axId val="-2112047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</a:t>
                </a:r>
                <a:r>
                  <a:rPr lang="en-US" baseline="0"/>
                  <a:t> measured acc</a:t>
                </a:r>
                <a:r>
                  <a:rPr lang="en-US"/>
                  <a:t>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041608"/>
        <c:crosses val="autoZero"/>
        <c:crossBetween val="midCat"/>
      </c:valAx>
      <c:valAx>
        <c:axId val="-2112041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SEBAL Total C3  acc kg ha-1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04716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62634668068"/>
          <c:y val="0.401093701707877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strRef>
              <c:f>'--Data--'!$DM$36:$DM$741</c:f>
              <c:strCache>
                <c:ptCount val="706"/>
                <c:pt idx="0">
                  <c:v>560</c:v>
                </c:pt>
                <c:pt idx="5">
                  <c:v>8090</c:v>
                </c:pt>
                <c:pt idx="7">
                  <c:v>7930</c:v>
                </c:pt>
                <c:pt idx="9">
                  <c:v>13380</c:v>
                </c:pt>
                <c:pt idx="10">
                  <c:v>14430</c:v>
                </c:pt>
                <c:pt idx="16">
                  <c:v>18370</c:v>
                </c:pt>
                <c:pt idx="23">
                  <c:v>550</c:v>
                </c:pt>
                <c:pt idx="27">
                  <c:v>4790</c:v>
                </c:pt>
                <c:pt idx="31">
                  <c:v>15570</c:v>
                </c:pt>
                <c:pt idx="33">
                  <c:v>15090</c:v>
                </c:pt>
                <c:pt idx="35">
                  <c:v>15490</c:v>
                </c:pt>
                <c:pt idx="43">
                  <c:v>24290</c:v>
                </c:pt>
                <c:pt idx="49">
                  <c:v>550</c:v>
                </c:pt>
                <c:pt idx="53">
                  <c:v>4790</c:v>
                </c:pt>
                <c:pt idx="57">
                  <c:v>15570</c:v>
                </c:pt>
                <c:pt idx="59">
                  <c:v>15090</c:v>
                </c:pt>
                <c:pt idx="61">
                  <c:v>15490</c:v>
                </c:pt>
                <c:pt idx="69">
                  <c:v>24290</c:v>
                </c:pt>
                <c:pt idx="77">
                  <c:v>2080</c:v>
                </c:pt>
                <c:pt idx="81">
                  <c:v>8810</c:v>
                </c:pt>
                <c:pt idx="83">
                  <c:v>11400</c:v>
                </c:pt>
                <c:pt idx="86">
                  <c:v>17200</c:v>
                </c:pt>
                <c:pt idx="88">
                  <c:v>20500</c:v>
                </c:pt>
                <c:pt idx="93">
                  <c:v>26480</c:v>
                </c:pt>
                <c:pt idx="102">
                  <c:v>17330</c:v>
                </c:pt>
                <c:pt idx="106">
                  <c:v>1280</c:v>
                </c:pt>
                <c:pt idx="110">
                  <c:v>8250</c:v>
                </c:pt>
                <c:pt idx="113">
                  <c:v>11440</c:v>
                </c:pt>
                <c:pt idx="114">
                  <c:v>11730</c:v>
                </c:pt>
                <c:pt idx="116">
                  <c:v>18220</c:v>
                </c:pt>
                <c:pt idx="122">
                  <c:v>22190</c:v>
                </c:pt>
                <c:pt idx="127">
                  <c:v>900</c:v>
                </c:pt>
                <c:pt idx="131">
                  <c:v>5120</c:v>
                </c:pt>
                <c:pt idx="133">
                  <c:v>6900</c:v>
                </c:pt>
                <c:pt idx="136">
                  <c:v>14120</c:v>
                </c:pt>
                <c:pt idx="137">
                  <c:v>16420</c:v>
                </c:pt>
                <c:pt idx="143">
                  <c:v>23180</c:v>
                </c:pt>
                <c:pt idx="148">
                  <c:v>12900</c:v>
                </c:pt>
                <c:pt idx="152">
                  <c:v>820</c:v>
                </c:pt>
                <c:pt idx="155">
                  <c:v>15570</c:v>
                </c:pt>
                <c:pt idx="159">
                  <c:v>2080</c:v>
                </c:pt>
                <c:pt idx="163">
                  <c:v>8810</c:v>
                </c:pt>
                <c:pt idx="165">
                  <c:v>11400</c:v>
                </c:pt>
                <c:pt idx="168">
                  <c:v>17200</c:v>
                </c:pt>
                <c:pt idx="170">
                  <c:v>20500</c:v>
                </c:pt>
                <c:pt idx="175">
                  <c:v>26480</c:v>
                </c:pt>
                <c:pt idx="424">
                  <c:v>3010</c:v>
                </c:pt>
                <c:pt idx="428">
                  <c:v>9620</c:v>
                </c:pt>
                <c:pt idx="430">
                  <c:v>11570</c:v>
                </c:pt>
                <c:pt idx="432">
                  <c:v>16040</c:v>
                </c:pt>
                <c:pt idx="434">
                  <c:v>22470</c:v>
                </c:pt>
                <c:pt idx="440">
                  <c:v>25060</c:v>
                </c:pt>
                <c:pt idx="636">
                  <c:v>900</c:v>
                </c:pt>
                <c:pt idx="640">
                  <c:v>5120</c:v>
                </c:pt>
                <c:pt idx="642">
                  <c:v>6900</c:v>
                </c:pt>
                <c:pt idx="645">
                  <c:v>14120</c:v>
                </c:pt>
                <c:pt idx="646">
                  <c:v>16420</c:v>
                </c:pt>
                <c:pt idx="652">
                  <c:v>23180</c:v>
                </c:pt>
                <c:pt idx="685">
                  <c:v>12900</c:v>
                </c:pt>
                <c:pt idx="689">
                  <c:v>820</c:v>
                </c:pt>
                <c:pt idx="693">
                  <c:v>5560</c:v>
                </c:pt>
                <c:pt idx="695">
                  <c:v>7490</c:v>
                </c:pt>
                <c:pt idx="698">
                  <c:v>15740</c:v>
                </c:pt>
                <c:pt idx="699">
                  <c:v>18600</c:v>
                </c:pt>
                <c:pt idx="705">
                  <c:v>23850</c:v>
                </c:pt>
              </c:strCache>
            </c:strRef>
          </c:xVal>
          <c:yVal>
            <c:numRef>
              <c:f>'--Data--'!$DZ$36:$DZ$741</c:f>
              <c:numCache>
                <c:formatCode>General</c:formatCode>
                <c:ptCount val="706"/>
                <c:pt idx="0">
                  <c:v>324.15</c:v>
                </c:pt>
                <c:pt idx="1">
                  <c:v>653.109999999999</c:v>
                </c:pt>
                <c:pt idx="2">
                  <c:v>2211.41999999999</c:v>
                </c:pt>
                <c:pt idx="3">
                  <c:v>4096.72999999998</c:v>
                </c:pt>
                <c:pt idx="4">
                  <c:v>6020.11999999998</c:v>
                </c:pt>
                <c:pt idx="5">
                  <c:v>7580.05999999998</c:v>
                </c:pt>
                <c:pt idx="6">
                  <c:v>9111.359999999979</c:v>
                </c:pt>
                <c:pt idx="7">
                  <c:v>10808.96999999997</c:v>
                </c:pt>
                <c:pt idx="8">
                  <c:v>12467.35999999997</c:v>
                </c:pt>
                <c:pt idx="9">
                  <c:v>13905.69999999996</c:v>
                </c:pt>
                <c:pt idx="10">
                  <c:v>15418.28999999995</c:v>
                </c:pt>
                <c:pt idx="11">
                  <c:v>16508.37999999994</c:v>
                </c:pt>
                <c:pt idx="12">
                  <c:v>17216.84999999994</c:v>
                </c:pt>
                <c:pt idx="13">
                  <c:v>18292.07999999994</c:v>
                </c:pt>
                <c:pt idx="14">
                  <c:v>19407.79999999994</c:v>
                </c:pt>
                <c:pt idx="15">
                  <c:v>19952.86999999994</c:v>
                </c:pt>
                <c:pt idx="16">
                  <c:v>20363.68999999994</c:v>
                </c:pt>
                <c:pt idx="17">
                  <c:v>20704.57999999994</c:v>
                </c:pt>
                <c:pt idx="18">
                  <c:v>20958.76999999993</c:v>
                </c:pt>
                <c:pt idx="19">
                  <c:v>21207.62999999994</c:v>
                </c:pt>
                <c:pt idx="20">
                  <c:v>21435.72999999993</c:v>
                </c:pt>
                <c:pt idx="48">
                  <c:v>49.34</c:v>
                </c:pt>
                <c:pt idx="49">
                  <c:v>101.11</c:v>
                </c:pt>
                <c:pt idx="50">
                  <c:v>600.54</c:v>
                </c:pt>
                <c:pt idx="51">
                  <c:v>1060.1</c:v>
                </c:pt>
                <c:pt idx="52">
                  <c:v>2389.91999999999</c:v>
                </c:pt>
                <c:pt idx="53">
                  <c:v>3850.68999999999</c:v>
                </c:pt>
                <c:pt idx="54">
                  <c:v>5290.52999999998</c:v>
                </c:pt>
                <c:pt idx="55">
                  <c:v>6728.91999999998</c:v>
                </c:pt>
                <c:pt idx="56">
                  <c:v>8627.709999999981</c:v>
                </c:pt>
                <c:pt idx="57">
                  <c:v>10582.01999999997</c:v>
                </c:pt>
                <c:pt idx="58">
                  <c:v>12085.37999999996</c:v>
                </c:pt>
                <c:pt idx="59">
                  <c:v>13582.09999999996</c:v>
                </c:pt>
                <c:pt idx="60">
                  <c:v>14996.78999999996</c:v>
                </c:pt>
                <c:pt idx="61">
                  <c:v>16323.50999999996</c:v>
                </c:pt>
                <c:pt idx="62">
                  <c:v>17806.22999999996</c:v>
                </c:pt>
                <c:pt idx="63">
                  <c:v>19170.74999999996</c:v>
                </c:pt>
                <c:pt idx="64">
                  <c:v>19865.85999999996</c:v>
                </c:pt>
                <c:pt idx="65">
                  <c:v>20282.08999999996</c:v>
                </c:pt>
                <c:pt idx="66">
                  <c:v>20691.52999999996</c:v>
                </c:pt>
                <c:pt idx="67">
                  <c:v>21084.97999999996</c:v>
                </c:pt>
                <c:pt idx="68">
                  <c:v>21274.06999999996</c:v>
                </c:pt>
                <c:pt idx="69">
                  <c:v>21394.31999999996</c:v>
                </c:pt>
                <c:pt idx="70">
                  <c:v>21563.58999999996</c:v>
                </c:pt>
                <c:pt idx="71">
                  <c:v>21724.88999999996</c:v>
                </c:pt>
                <c:pt idx="72">
                  <c:v>21903.02999999996</c:v>
                </c:pt>
                <c:pt idx="73">
                  <c:v>22072.11999999996</c:v>
                </c:pt>
                <c:pt idx="103">
                  <c:v>39.28</c:v>
                </c:pt>
                <c:pt idx="104">
                  <c:v>75.0399999999999</c:v>
                </c:pt>
                <c:pt idx="105">
                  <c:v>340.749999999999</c:v>
                </c:pt>
                <c:pt idx="106">
                  <c:v>1185.259999999998</c:v>
                </c:pt>
                <c:pt idx="107">
                  <c:v>2001.869999999998</c:v>
                </c:pt>
                <c:pt idx="108">
                  <c:v>3550.839999999998</c:v>
                </c:pt>
                <c:pt idx="109">
                  <c:v>5563.219999999998</c:v>
                </c:pt>
                <c:pt idx="110">
                  <c:v>7629.939999999988</c:v>
                </c:pt>
                <c:pt idx="111">
                  <c:v>9295.039999999977</c:v>
                </c:pt>
                <c:pt idx="112">
                  <c:v>10903.94999999998</c:v>
                </c:pt>
                <c:pt idx="113">
                  <c:v>12520.36999999998</c:v>
                </c:pt>
                <c:pt idx="114">
                  <c:v>14069.19999999997</c:v>
                </c:pt>
                <c:pt idx="115">
                  <c:v>15666.35999999997</c:v>
                </c:pt>
                <c:pt idx="116">
                  <c:v>17296.24999999997</c:v>
                </c:pt>
                <c:pt idx="117">
                  <c:v>18354.81999999996</c:v>
                </c:pt>
                <c:pt idx="118">
                  <c:v>19001.90999999996</c:v>
                </c:pt>
                <c:pt idx="119">
                  <c:v>20041.48999999995</c:v>
                </c:pt>
                <c:pt idx="120">
                  <c:v>21060.46999999995</c:v>
                </c:pt>
                <c:pt idx="121">
                  <c:v>21592.58999999995</c:v>
                </c:pt>
                <c:pt idx="122">
                  <c:v>22042.15999999995</c:v>
                </c:pt>
                <c:pt idx="123">
                  <c:v>22446.27999999994</c:v>
                </c:pt>
                <c:pt idx="124">
                  <c:v>22698.06999999994</c:v>
                </c:pt>
                <c:pt idx="125">
                  <c:v>22903.47999999994</c:v>
                </c:pt>
                <c:pt idx="126">
                  <c:v>23107.48999999994</c:v>
                </c:pt>
                <c:pt idx="156">
                  <c:v>16.57</c:v>
                </c:pt>
                <c:pt idx="157">
                  <c:v>31.42</c:v>
                </c:pt>
                <c:pt idx="158">
                  <c:v>172.57</c:v>
                </c:pt>
                <c:pt idx="159">
                  <c:v>947.4999999999991</c:v>
                </c:pt>
                <c:pt idx="160">
                  <c:v>1606.22</c:v>
                </c:pt>
                <c:pt idx="161">
                  <c:v>3129.169999999999</c:v>
                </c:pt>
                <c:pt idx="162">
                  <c:v>5056.14</c:v>
                </c:pt>
                <c:pt idx="163">
                  <c:v>7040.44999999999</c:v>
                </c:pt>
                <c:pt idx="164">
                  <c:v>8604.669999999989</c:v>
                </c:pt>
                <c:pt idx="165">
                  <c:v>10140.79999999999</c:v>
                </c:pt>
                <c:pt idx="166">
                  <c:v>11741.91999999998</c:v>
                </c:pt>
                <c:pt idx="167">
                  <c:v>13284.13999999998</c:v>
                </c:pt>
                <c:pt idx="168">
                  <c:v>14727.72999999997</c:v>
                </c:pt>
                <c:pt idx="169">
                  <c:v>16250.66999999997</c:v>
                </c:pt>
                <c:pt idx="170">
                  <c:v>17243.19999999997</c:v>
                </c:pt>
                <c:pt idx="171">
                  <c:v>17915.29999999997</c:v>
                </c:pt>
                <c:pt idx="172">
                  <c:v>18928.14999999997</c:v>
                </c:pt>
                <c:pt idx="173">
                  <c:v>19969.59999999997</c:v>
                </c:pt>
                <c:pt idx="174">
                  <c:v>20423.70999999997</c:v>
                </c:pt>
                <c:pt idx="175">
                  <c:v>20824.69999999997</c:v>
                </c:pt>
                <c:pt idx="176">
                  <c:v>21170.75999999997</c:v>
                </c:pt>
                <c:pt idx="177">
                  <c:v>21430.80999999997</c:v>
                </c:pt>
                <c:pt idx="178">
                  <c:v>21689.69999999997</c:v>
                </c:pt>
                <c:pt idx="179">
                  <c:v>21946.02999999997</c:v>
                </c:pt>
                <c:pt idx="419">
                  <c:v>0.55</c:v>
                </c:pt>
                <c:pt idx="420">
                  <c:v>1.11</c:v>
                </c:pt>
                <c:pt idx="421">
                  <c:v>363.699999999999</c:v>
                </c:pt>
                <c:pt idx="422">
                  <c:v>693.7399999999991</c:v>
                </c:pt>
                <c:pt idx="423">
                  <c:v>1856.869999999999</c:v>
                </c:pt>
                <c:pt idx="424">
                  <c:v>3311.969999999989</c:v>
                </c:pt>
                <c:pt idx="425">
                  <c:v>4667.32999999998</c:v>
                </c:pt>
                <c:pt idx="426">
                  <c:v>6219.139999999968</c:v>
                </c:pt>
                <c:pt idx="427">
                  <c:v>8326.569999999958</c:v>
                </c:pt>
                <c:pt idx="428">
                  <c:v>10478.91999999995</c:v>
                </c:pt>
                <c:pt idx="429">
                  <c:v>12052.24999999994</c:v>
                </c:pt>
                <c:pt idx="430">
                  <c:v>13608.38999999994</c:v>
                </c:pt>
                <c:pt idx="431">
                  <c:v>15059.53999999994</c:v>
                </c:pt>
                <c:pt idx="432">
                  <c:v>16523.01999999994</c:v>
                </c:pt>
                <c:pt idx="433">
                  <c:v>18033.98999999994</c:v>
                </c:pt>
                <c:pt idx="434">
                  <c:v>19581.71999999994</c:v>
                </c:pt>
                <c:pt idx="435">
                  <c:v>20553.13999999994</c:v>
                </c:pt>
                <c:pt idx="436">
                  <c:v>21122.60999999994</c:v>
                </c:pt>
                <c:pt idx="437">
                  <c:v>21956.44999999994</c:v>
                </c:pt>
                <c:pt idx="438">
                  <c:v>22879.65999999994</c:v>
                </c:pt>
                <c:pt idx="439">
                  <c:v>23268.55999999994</c:v>
                </c:pt>
                <c:pt idx="440">
                  <c:v>23499.03999999994</c:v>
                </c:pt>
                <c:pt idx="441">
                  <c:v>23786.37999999994</c:v>
                </c:pt>
                <c:pt idx="442">
                  <c:v>23976.73999999994</c:v>
                </c:pt>
                <c:pt idx="443">
                  <c:v>24104.53999999994</c:v>
                </c:pt>
                <c:pt idx="444">
                  <c:v>24227.00999999994</c:v>
                </c:pt>
                <c:pt idx="633">
                  <c:v>4.46</c:v>
                </c:pt>
                <c:pt idx="634">
                  <c:v>8.5</c:v>
                </c:pt>
                <c:pt idx="635">
                  <c:v>173.819999999999</c:v>
                </c:pt>
                <c:pt idx="636">
                  <c:v>1175.05</c:v>
                </c:pt>
                <c:pt idx="637">
                  <c:v>2114.04</c:v>
                </c:pt>
                <c:pt idx="638">
                  <c:v>3625.669999999999</c:v>
                </c:pt>
                <c:pt idx="639">
                  <c:v>5600.47</c:v>
                </c:pt>
                <c:pt idx="640">
                  <c:v>7612.91</c:v>
                </c:pt>
                <c:pt idx="641">
                  <c:v>9216.499999999989</c:v>
                </c:pt>
                <c:pt idx="642">
                  <c:v>10726.29999999999</c:v>
                </c:pt>
                <c:pt idx="643">
                  <c:v>12557.62999999998</c:v>
                </c:pt>
                <c:pt idx="644">
                  <c:v>14236.85999999998</c:v>
                </c:pt>
                <c:pt idx="645">
                  <c:v>15760.54999999998</c:v>
                </c:pt>
                <c:pt idx="646">
                  <c:v>17315.76999999998</c:v>
                </c:pt>
                <c:pt idx="647">
                  <c:v>18244.02999999998</c:v>
                </c:pt>
                <c:pt idx="648">
                  <c:v>18885.57999999998</c:v>
                </c:pt>
                <c:pt idx="649">
                  <c:v>19846.49999999997</c:v>
                </c:pt>
                <c:pt idx="650">
                  <c:v>20843.93999999997</c:v>
                </c:pt>
                <c:pt idx="651">
                  <c:v>21303.05999999997</c:v>
                </c:pt>
                <c:pt idx="652">
                  <c:v>21655.68999999997</c:v>
                </c:pt>
                <c:pt idx="653">
                  <c:v>21961.13999999997</c:v>
                </c:pt>
                <c:pt idx="654">
                  <c:v>22178.47999999997</c:v>
                </c:pt>
                <c:pt idx="655">
                  <c:v>22388.70999999997</c:v>
                </c:pt>
                <c:pt idx="656">
                  <c:v>22594.38999999997</c:v>
                </c:pt>
                <c:pt idx="686">
                  <c:v>5.15</c:v>
                </c:pt>
                <c:pt idx="687">
                  <c:v>9.81</c:v>
                </c:pt>
                <c:pt idx="688">
                  <c:v>191.08</c:v>
                </c:pt>
                <c:pt idx="689">
                  <c:v>1223.26</c:v>
                </c:pt>
                <c:pt idx="690">
                  <c:v>2095.76</c:v>
                </c:pt>
                <c:pt idx="691">
                  <c:v>2989.22</c:v>
                </c:pt>
                <c:pt idx="692">
                  <c:v>4816.98</c:v>
                </c:pt>
                <c:pt idx="693">
                  <c:v>6684.36</c:v>
                </c:pt>
                <c:pt idx="694">
                  <c:v>8275.169999999991</c:v>
                </c:pt>
                <c:pt idx="695">
                  <c:v>9793.249999999981</c:v>
                </c:pt>
                <c:pt idx="696">
                  <c:v>11634.22999999998</c:v>
                </c:pt>
                <c:pt idx="697">
                  <c:v>13323.88999999998</c:v>
                </c:pt>
                <c:pt idx="698">
                  <c:v>14895.53999999998</c:v>
                </c:pt>
                <c:pt idx="699">
                  <c:v>16546.41999999998</c:v>
                </c:pt>
                <c:pt idx="700">
                  <c:v>17577.73999999997</c:v>
                </c:pt>
                <c:pt idx="701">
                  <c:v>18311.30999999997</c:v>
                </c:pt>
                <c:pt idx="702">
                  <c:v>19288.61999999997</c:v>
                </c:pt>
                <c:pt idx="703">
                  <c:v>20295.73999999997</c:v>
                </c:pt>
                <c:pt idx="704">
                  <c:v>20799.40999999996</c:v>
                </c:pt>
                <c:pt idx="705">
                  <c:v>21197.71999999996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008888"/>
        <c:axId val="-2112003544"/>
      </c:scatterChart>
      <c:valAx>
        <c:axId val="-2112008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 C4 Approach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003544"/>
        <c:crosses val="autoZero"/>
        <c:crossBetween val="midCat"/>
      </c:valAx>
      <c:valAx>
        <c:axId val="-2112003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Total Biomass C3 approach kg/ha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200888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42938560721013"/>
          <c:y val="0.507631419958461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5555240435651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SEBAL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strRef>
              <c:f>'--Data--'!$DM$4:$DM$493</c:f>
              <c:strCache>
                <c:ptCount val="473"/>
                <c:pt idx="32">
                  <c:v>560</c:v>
                </c:pt>
                <c:pt idx="37">
                  <c:v>8090</c:v>
                </c:pt>
                <c:pt idx="39">
                  <c:v>7930</c:v>
                </c:pt>
                <c:pt idx="41">
                  <c:v>13380</c:v>
                </c:pt>
                <c:pt idx="42">
                  <c:v>14430</c:v>
                </c:pt>
                <c:pt idx="48">
                  <c:v>18370</c:v>
                </c:pt>
                <c:pt idx="55">
                  <c:v>550</c:v>
                </c:pt>
                <c:pt idx="59">
                  <c:v>4790</c:v>
                </c:pt>
                <c:pt idx="63">
                  <c:v>15570</c:v>
                </c:pt>
                <c:pt idx="65">
                  <c:v>15090</c:v>
                </c:pt>
                <c:pt idx="67">
                  <c:v>15490</c:v>
                </c:pt>
                <c:pt idx="75">
                  <c:v>24290</c:v>
                </c:pt>
                <c:pt idx="81">
                  <c:v>550</c:v>
                </c:pt>
                <c:pt idx="85">
                  <c:v>4790</c:v>
                </c:pt>
                <c:pt idx="89">
                  <c:v>15570</c:v>
                </c:pt>
                <c:pt idx="91">
                  <c:v>15090</c:v>
                </c:pt>
                <c:pt idx="93">
                  <c:v>15490</c:v>
                </c:pt>
                <c:pt idx="101">
                  <c:v>24290</c:v>
                </c:pt>
                <c:pt idx="109">
                  <c:v>2080</c:v>
                </c:pt>
                <c:pt idx="113">
                  <c:v>8810</c:v>
                </c:pt>
                <c:pt idx="115">
                  <c:v>11400</c:v>
                </c:pt>
                <c:pt idx="118">
                  <c:v>17200</c:v>
                </c:pt>
                <c:pt idx="120">
                  <c:v>20500</c:v>
                </c:pt>
                <c:pt idx="125">
                  <c:v>26480</c:v>
                </c:pt>
                <c:pt idx="134">
                  <c:v>17330</c:v>
                </c:pt>
                <c:pt idx="138">
                  <c:v>1280</c:v>
                </c:pt>
                <c:pt idx="142">
                  <c:v>8250</c:v>
                </c:pt>
                <c:pt idx="145">
                  <c:v>11440</c:v>
                </c:pt>
                <c:pt idx="146">
                  <c:v>11730</c:v>
                </c:pt>
                <c:pt idx="148">
                  <c:v>18220</c:v>
                </c:pt>
                <c:pt idx="154">
                  <c:v>22190</c:v>
                </c:pt>
                <c:pt idx="159">
                  <c:v>900</c:v>
                </c:pt>
                <c:pt idx="163">
                  <c:v>5120</c:v>
                </c:pt>
                <c:pt idx="165">
                  <c:v>6900</c:v>
                </c:pt>
                <c:pt idx="168">
                  <c:v>14120</c:v>
                </c:pt>
                <c:pt idx="169">
                  <c:v>16420</c:v>
                </c:pt>
                <c:pt idx="175">
                  <c:v>23180</c:v>
                </c:pt>
                <c:pt idx="180">
                  <c:v>12900</c:v>
                </c:pt>
                <c:pt idx="184">
                  <c:v>820</c:v>
                </c:pt>
                <c:pt idx="187">
                  <c:v>15570</c:v>
                </c:pt>
                <c:pt idx="191">
                  <c:v>2080</c:v>
                </c:pt>
                <c:pt idx="195">
                  <c:v>8810</c:v>
                </c:pt>
                <c:pt idx="197">
                  <c:v>11400</c:v>
                </c:pt>
                <c:pt idx="200">
                  <c:v>17200</c:v>
                </c:pt>
                <c:pt idx="202">
                  <c:v>20500</c:v>
                </c:pt>
                <c:pt idx="207">
                  <c:v>26480</c:v>
                </c:pt>
                <c:pt idx="456">
                  <c:v>3010</c:v>
                </c:pt>
                <c:pt idx="460">
                  <c:v>9620</c:v>
                </c:pt>
                <c:pt idx="462">
                  <c:v>11570</c:v>
                </c:pt>
                <c:pt idx="464">
                  <c:v>16040</c:v>
                </c:pt>
                <c:pt idx="466">
                  <c:v>22470</c:v>
                </c:pt>
                <c:pt idx="472">
                  <c:v>25060</c:v>
                </c:pt>
              </c:strCache>
            </c:strRef>
          </c:xVal>
          <c:yVal>
            <c:numRef>
              <c:f>'--Data--'!$DZ$4:$DZ$493</c:f>
              <c:numCache>
                <c:formatCode>General</c:formatCode>
                <c:ptCount val="490"/>
                <c:pt idx="31">
                  <c:v>2.33999999999999</c:v>
                </c:pt>
                <c:pt idx="32">
                  <c:v>324.15</c:v>
                </c:pt>
                <c:pt idx="33">
                  <c:v>653.109999999999</c:v>
                </c:pt>
                <c:pt idx="34">
                  <c:v>2211.41999999999</c:v>
                </c:pt>
                <c:pt idx="35">
                  <c:v>4096.72999999998</c:v>
                </c:pt>
                <c:pt idx="36">
                  <c:v>6020.11999999998</c:v>
                </c:pt>
                <c:pt idx="37">
                  <c:v>7580.05999999998</c:v>
                </c:pt>
                <c:pt idx="38">
                  <c:v>9111.359999999979</c:v>
                </c:pt>
                <c:pt idx="39">
                  <c:v>10808.96999999997</c:v>
                </c:pt>
                <c:pt idx="40">
                  <c:v>12467.35999999997</c:v>
                </c:pt>
                <c:pt idx="41">
                  <c:v>13905.69999999996</c:v>
                </c:pt>
                <c:pt idx="42">
                  <c:v>15418.28999999995</c:v>
                </c:pt>
                <c:pt idx="43">
                  <c:v>16508.37999999994</c:v>
                </c:pt>
                <c:pt idx="44">
                  <c:v>17216.84999999994</c:v>
                </c:pt>
                <c:pt idx="45">
                  <c:v>18292.07999999994</c:v>
                </c:pt>
                <c:pt idx="46">
                  <c:v>19407.79999999994</c:v>
                </c:pt>
                <c:pt idx="47">
                  <c:v>19952.86999999994</c:v>
                </c:pt>
                <c:pt idx="48">
                  <c:v>20363.68999999994</c:v>
                </c:pt>
                <c:pt idx="49">
                  <c:v>20704.57999999994</c:v>
                </c:pt>
                <c:pt idx="50">
                  <c:v>20958.76999999993</c:v>
                </c:pt>
                <c:pt idx="51">
                  <c:v>21207.62999999994</c:v>
                </c:pt>
                <c:pt idx="52">
                  <c:v>21435.72999999993</c:v>
                </c:pt>
                <c:pt idx="80">
                  <c:v>49.34</c:v>
                </c:pt>
                <c:pt idx="81">
                  <c:v>101.11</c:v>
                </c:pt>
                <c:pt idx="82">
                  <c:v>600.54</c:v>
                </c:pt>
                <c:pt idx="83">
                  <c:v>1060.1</c:v>
                </c:pt>
                <c:pt idx="84">
                  <c:v>2389.91999999999</c:v>
                </c:pt>
                <c:pt idx="85">
                  <c:v>3850.68999999999</c:v>
                </c:pt>
                <c:pt idx="86">
                  <c:v>5290.52999999998</c:v>
                </c:pt>
                <c:pt idx="87">
                  <c:v>6728.91999999998</c:v>
                </c:pt>
                <c:pt idx="88">
                  <c:v>8627.709999999981</c:v>
                </c:pt>
                <c:pt idx="89">
                  <c:v>10582.01999999997</c:v>
                </c:pt>
                <c:pt idx="90">
                  <c:v>12085.37999999996</c:v>
                </c:pt>
                <c:pt idx="91">
                  <c:v>13582.09999999996</c:v>
                </c:pt>
                <c:pt idx="92">
                  <c:v>14996.78999999996</c:v>
                </c:pt>
                <c:pt idx="93">
                  <c:v>16323.50999999996</c:v>
                </c:pt>
                <c:pt idx="94">
                  <c:v>17806.22999999996</c:v>
                </c:pt>
                <c:pt idx="95">
                  <c:v>19170.74999999996</c:v>
                </c:pt>
                <c:pt idx="96">
                  <c:v>19865.85999999996</c:v>
                </c:pt>
                <c:pt idx="97">
                  <c:v>20282.08999999996</c:v>
                </c:pt>
                <c:pt idx="98">
                  <c:v>20691.52999999996</c:v>
                </c:pt>
                <c:pt idx="99">
                  <c:v>21084.97999999996</c:v>
                </c:pt>
                <c:pt idx="100">
                  <c:v>21274.06999999996</c:v>
                </c:pt>
                <c:pt idx="101">
                  <c:v>21394.31999999996</c:v>
                </c:pt>
                <c:pt idx="102">
                  <c:v>21563.58999999996</c:v>
                </c:pt>
                <c:pt idx="103">
                  <c:v>21724.88999999996</c:v>
                </c:pt>
                <c:pt idx="104">
                  <c:v>21903.02999999996</c:v>
                </c:pt>
                <c:pt idx="105">
                  <c:v>22072.11999999996</c:v>
                </c:pt>
                <c:pt idx="135">
                  <c:v>39.28</c:v>
                </c:pt>
                <c:pt idx="136">
                  <c:v>75.0399999999999</c:v>
                </c:pt>
                <c:pt idx="137">
                  <c:v>340.749999999999</c:v>
                </c:pt>
                <c:pt idx="138">
                  <c:v>1185.259999999998</c:v>
                </c:pt>
                <c:pt idx="139">
                  <c:v>2001.869999999998</c:v>
                </c:pt>
                <c:pt idx="140">
                  <c:v>3550.839999999998</c:v>
                </c:pt>
                <c:pt idx="141">
                  <c:v>5563.219999999998</c:v>
                </c:pt>
                <c:pt idx="142">
                  <c:v>7629.939999999988</c:v>
                </c:pt>
                <c:pt idx="143">
                  <c:v>9295.039999999977</c:v>
                </c:pt>
                <c:pt idx="144">
                  <c:v>10903.94999999998</c:v>
                </c:pt>
                <c:pt idx="145">
                  <c:v>12520.36999999998</c:v>
                </c:pt>
                <c:pt idx="146">
                  <c:v>14069.19999999997</c:v>
                </c:pt>
                <c:pt idx="147">
                  <c:v>15666.35999999997</c:v>
                </c:pt>
                <c:pt idx="148">
                  <c:v>17296.24999999997</c:v>
                </c:pt>
                <c:pt idx="149">
                  <c:v>18354.81999999996</c:v>
                </c:pt>
                <c:pt idx="150">
                  <c:v>19001.90999999996</c:v>
                </c:pt>
                <c:pt idx="151">
                  <c:v>20041.48999999995</c:v>
                </c:pt>
                <c:pt idx="152">
                  <c:v>21060.46999999995</c:v>
                </c:pt>
                <c:pt idx="153">
                  <c:v>21592.58999999995</c:v>
                </c:pt>
                <c:pt idx="154">
                  <c:v>22042.15999999995</c:v>
                </c:pt>
                <c:pt idx="155">
                  <c:v>22446.27999999994</c:v>
                </c:pt>
                <c:pt idx="156">
                  <c:v>22698.06999999994</c:v>
                </c:pt>
                <c:pt idx="157">
                  <c:v>22903.47999999994</c:v>
                </c:pt>
                <c:pt idx="158">
                  <c:v>23107.48999999994</c:v>
                </c:pt>
                <c:pt idx="188">
                  <c:v>16.57</c:v>
                </c:pt>
                <c:pt idx="189">
                  <c:v>31.42</c:v>
                </c:pt>
                <c:pt idx="190">
                  <c:v>172.57</c:v>
                </c:pt>
                <c:pt idx="191">
                  <c:v>947.4999999999991</c:v>
                </c:pt>
                <c:pt idx="192">
                  <c:v>1606.22</c:v>
                </c:pt>
                <c:pt idx="193">
                  <c:v>3129.169999999999</c:v>
                </c:pt>
                <c:pt idx="194">
                  <c:v>5056.14</c:v>
                </c:pt>
                <c:pt idx="195">
                  <c:v>7040.44999999999</c:v>
                </c:pt>
                <c:pt idx="196">
                  <c:v>8604.669999999989</c:v>
                </c:pt>
                <c:pt idx="197">
                  <c:v>10140.79999999999</c:v>
                </c:pt>
                <c:pt idx="198">
                  <c:v>11741.91999999998</c:v>
                </c:pt>
                <c:pt idx="199">
                  <c:v>13284.13999999998</c:v>
                </c:pt>
                <c:pt idx="200">
                  <c:v>14727.72999999997</c:v>
                </c:pt>
                <c:pt idx="201">
                  <c:v>16250.66999999997</c:v>
                </c:pt>
                <c:pt idx="202">
                  <c:v>17243.19999999997</c:v>
                </c:pt>
                <c:pt idx="203">
                  <c:v>17915.29999999997</c:v>
                </c:pt>
                <c:pt idx="204">
                  <c:v>18928.14999999997</c:v>
                </c:pt>
                <c:pt idx="205">
                  <c:v>19969.59999999997</c:v>
                </c:pt>
                <c:pt idx="206">
                  <c:v>20423.70999999997</c:v>
                </c:pt>
                <c:pt idx="207">
                  <c:v>20824.69999999997</c:v>
                </c:pt>
                <c:pt idx="208">
                  <c:v>21170.75999999997</c:v>
                </c:pt>
                <c:pt idx="209">
                  <c:v>21430.80999999997</c:v>
                </c:pt>
                <c:pt idx="210">
                  <c:v>21689.69999999997</c:v>
                </c:pt>
                <c:pt idx="211">
                  <c:v>21946.02999999997</c:v>
                </c:pt>
                <c:pt idx="451">
                  <c:v>0.55</c:v>
                </c:pt>
                <c:pt idx="452">
                  <c:v>1.11</c:v>
                </c:pt>
                <c:pt idx="453">
                  <c:v>363.699999999999</c:v>
                </c:pt>
                <c:pt idx="454">
                  <c:v>693.7399999999991</c:v>
                </c:pt>
                <c:pt idx="455">
                  <c:v>1856.869999999999</c:v>
                </c:pt>
                <c:pt idx="456">
                  <c:v>3311.969999999989</c:v>
                </c:pt>
                <c:pt idx="457">
                  <c:v>4667.32999999998</c:v>
                </c:pt>
                <c:pt idx="458">
                  <c:v>6219.139999999968</c:v>
                </c:pt>
                <c:pt idx="459">
                  <c:v>8326.569999999958</c:v>
                </c:pt>
                <c:pt idx="460">
                  <c:v>10478.91999999995</c:v>
                </c:pt>
                <c:pt idx="461">
                  <c:v>12052.24999999994</c:v>
                </c:pt>
                <c:pt idx="462">
                  <c:v>13608.38999999994</c:v>
                </c:pt>
                <c:pt idx="463">
                  <c:v>15059.53999999994</c:v>
                </c:pt>
                <c:pt idx="464">
                  <c:v>16523.01999999994</c:v>
                </c:pt>
                <c:pt idx="465">
                  <c:v>18033.98999999994</c:v>
                </c:pt>
                <c:pt idx="466">
                  <c:v>19581.71999999994</c:v>
                </c:pt>
                <c:pt idx="467">
                  <c:v>20553.13999999994</c:v>
                </c:pt>
                <c:pt idx="468">
                  <c:v>21122.60999999994</c:v>
                </c:pt>
                <c:pt idx="469">
                  <c:v>21956.44999999994</c:v>
                </c:pt>
                <c:pt idx="470">
                  <c:v>22879.65999999994</c:v>
                </c:pt>
                <c:pt idx="471">
                  <c:v>23268.55999999994</c:v>
                </c:pt>
                <c:pt idx="472">
                  <c:v>23499.03999999994</c:v>
                </c:pt>
                <c:pt idx="473">
                  <c:v>23786.37999999994</c:v>
                </c:pt>
                <c:pt idx="474">
                  <c:v>23976.73999999994</c:v>
                </c:pt>
                <c:pt idx="475">
                  <c:v>24104.53999999994</c:v>
                </c:pt>
                <c:pt idx="476">
                  <c:v>24227.00999999994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970472"/>
        <c:axId val="-2111965128"/>
      </c:scatterChart>
      <c:valAx>
        <c:axId val="-2111970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ADM C4 Approach Kg/ha</a:t>
                </a:r>
              </a:p>
            </c:rich>
          </c:tx>
          <c:layout>
            <c:manualLayout>
              <c:xMode val="edge"/>
              <c:yMode val="edge"/>
              <c:x val="0.411202878136539"/>
              <c:y val="0.920708928985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965128"/>
        <c:crosses val="autoZero"/>
        <c:crossBetween val="midCat"/>
      </c:valAx>
      <c:valAx>
        <c:axId val="-2111965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Total Biomass C3 approach kg/ha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197047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5745135178197"/>
          <c:y val="0.114904144838661"/>
          <c:w val="0.14373653319319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4327362429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'--Data--'!$M$4:$M$493</c:f>
              <c:numCache>
                <c:formatCode>General</c:formatCode>
                <c:ptCount val="490"/>
                <c:pt idx="18">
                  <c:v>25.43</c:v>
                </c:pt>
                <c:pt idx="19">
                  <c:v>17.5599999999999</c:v>
                </c:pt>
                <c:pt idx="20">
                  <c:v>14.17</c:v>
                </c:pt>
                <c:pt idx="21">
                  <c:v>4.75</c:v>
                </c:pt>
                <c:pt idx="22">
                  <c:v>15.67</c:v>
                </c:pt>
                <c:pt idx="23">
                  <c:v>21.7899999999999</c:v>
                </c:pt>
                <c:pt idx="24">
                  <c:v>22.2199999999999</c:v>
                </c:pt>
                <c:pt idx="25">
                  <c:v>13.59</c:v>
                </c:pt>
                <c:pt idx="26">
                  <c:v>0.16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6.71999999999999</c:v>
                </c:pt>
                <c:pt idx="32">
                  <c:v>3.33</c:v>
                </c:pt>
                <c:pt idx="33">
                  <c:v>0.12</c:v>
                </c:pt>
                <c:pt idx="34">
                  <c:v>4.08</c:v>
                </c:pt>
                <c:pt idx="35">
                  <c:v>0.0</c:v>
                </c:pt>
                <c:pt idx="36">
                  <c:v>0.0</c:v>
                </c:pt>
                <c:pt idx="37">
                  <c:v>3.08</c:v>
                </c:pt>
                <c:pt idx="38">
                  <c:v>4.51999999999999</c:v>
                </c:pt>
                <c:pt idx="39">
                  <c:v>7.19</c:v>
                </c:pt>
                <c:pt idx="40">
                  <c:v>0.719999999999999</c:v>
                </c:pt>
                <c:pt idx="41">
                  <c:v>7.58999999999999</c:v>
                </c:pt>
                <c:pt idx="42">
                  <c:v>4.66999999999999</c:v>
                </c:pt>
                <c:pt idx="43">
                  <c:v>2.5</c:v>
                </c:pt>
                <c:pt idx="44">
                  <c:v>1.81</c:v>
                </c:pt>
                <c:pt idx="45">
                  <c:v>0.12</c:v>
                </c:pt>
                <c:pt idx="46">
                  <c:v>0.0</c:v>
                </c:pt>
                <c:pt idx="47">
                  <c:v>0.0</c:v>
                </c:pt>
                <c:pt idx="48">
                  <c:v>0.38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71">
                  <c:v>31.3</c:v>
                </c:pt>
                <c:pt idx="72">
                  <c:v>20.3799999999999</c:v>
                </c:pt>
                <c:pt idx="73">
                  <c:v>22.39</c:v>
                </c:pt>
                <c:pt idx="74">
                  <c:v>0.479999999999999</c:v>
                </c:pt>
                <c:pt idx="75">
                  <c:v>11.82</c:v>
                </c:pt>
                <c:pt idx="76">
                  <c:v>12.8</c:v>
                </c:pt>
                <c:pt idx="77">
                  <c:v>16.14</c:v>
                </c:pt>
                <c:pt idx="78">
                  <c:v>8.98</c:v>
                </c:pt>
                <c:pt idx="79">
                  <c:v>0.209999999999999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15.98</c:v>
                </c:pt>
                <c:pt idx="85">
                  <c:v>19.73</c:v>
                </c:pt>
                <c:pt idx="86">
                  <c:v>11.23</c:v>
                </c:pt>
                <c:pt idx="87">
                  <c:v>14.73</c:v>
                </c:pt>
                <c:pt idx="88">
                  <c:v>4.65</c:v>
                </c:pt>
                <c:pt idx="89">
                  <c:v>4.58999999999999</c:v>
                </c:pt>
                <c:pt idx="90">
                  <c:v>9.48</c:v>
                </c:pt>
                <c:pt idx="91">
                  <c:v>8.69999999999999</c:v>
                </c:pt>
                <c:pt idx="92">
                  <c:v>13.75</c:v>
                </c:pt>
                <c:pt idx="93">
                  <c:v>10.6</c:v>
                </c:pt>
                <c:pt idx="94">
                  <c:v>7.96999999999999</c:v>
                </c:pt>
                <c:pt idx="95">
                  <c:v>8.69999999999999</c:v>
                </c:pt>
                <c:pt idx="96">
                  <c:v>10.57</c:v>
                </c:pt>
                <c:pt idx="97">
                  <c:v>6.15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4.19</c:v>
                </c:pt>
                <c:pt idx="102">
                  <c:v>0.0</c:v>
                </c:pt>
                <c:pt idx="103">
                  <c:v>0.39</c:v>
                </c:pt>
                <c:pt idx="104">
                  <c:v>0.0</c:v>
                </c:pt>
                <c:pt idx="105">
                  <c:v>0.0</c:v>
                </c:pt>
                <c:pt idx="124">
                  <c:v>16.12</c:v>
                </c:pt>
                <c:pt idx="125">
                  <c:v>6.48</c:v>
                </c:pt>
                <c:pt idx="126">
                  <c:v>8.61999999999999</c:v>
                </c:pt>
                <c:pt idx="127">
                  <c:v>4.58</c:v>
                </c:pt>
                <c:pt idx="128">
                  <c:v>9.10999999999999</c:v>
                </c:pt>
                <c:pt idx="129">
                  <c:v>17.6299999999999</c:v>
                </c:pt>
                <c:pt idx="130">
                  <c:v>12.81</c:v>
                </c:pt>
                <c:pt idx="131">
                  <c:v>13.8599999999999</c:v>
                </c:pt>
                <c:pt idx="132">
                  <c:v>0.689999999999999</c:v>
                </c:pt>
                <c:pt idx="133">
                  <c:v>0.05</c:v>
                </c:pt>
                <c:pt idx="134">
                  <c:v>3.10999999999999</c:v>
                </c:pt>
                <c:pt idx="135">
                  <c:v>0.0</c:v>
                </c:pt>
                <c:pt idx="136">
                  <c:v>0.0</c:v>
                </c:pt>
                <c:pt idx="137">
                  <c:v>1.48</c:v>
                </c:pt>
                <c:pt idx="138">
                  <c:v>4.66</c:v>
                </c:pt>
                <c:pt idx="139">
                  <c:v>0.1</c:v>
                </c:pt>
                <c:pt idx="140">
                  <c:v>8.32</c:v>
                </c:pt>
                <c:pt idx="141">
                  <c:v>1.92999999999999</c:v>
                </c:pt>
                <c:pt idx="142">
                  <c:v>1.95</c:v>
                </c:pt>
                <c:pt idx="143">
                  <c:v>6.54</c:v>
                </c:pt>
                <c:pt idx="144">
                  <c:v>7.24</c:v>
                </c:pt>
                <c:pt idx="145">
                  <c:v>10.57</c:v>
                </c:pt>
                <c:pt idx="146">
                  <c:v>6.29</c:v>
                </c:pt>
                <c:pt idx="147">
                  <c:v>6.19</c:v>
                </c:pt>
                <c:pt idx="148">
                  <c:v>3.68999999999999</c:v>
                </c:pt>
                <c:pt idx="149">
                  <c:v>6.78</c:v>
                </c:pt>
                <c:pt idx="150">
                  <c:v>3.89</c:v>
                </c:pt>
                <c:pt idx="151">
                  <c:v>2.43999999999999</c:v>
                </c:pt>
                <c:pt idx="152">
                  <c:v>0.02</c:v>
                </c:pt>
                <c:pt idx="153">
                  <c:v>0.0</c:v>
                </c:pt>
                <c:pt idx="154">
                  <c:v>1.63999999999999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77">
                  <c:v>14.33</c:v>
                </c:pt>
                <c:pt idx="178">
                  <c:v>12.69</c:v>
                </c:pt>
                <c:pt idx="179">
                  <c:v>8.11999999999999</c:v>
                </c:pt>
                <c:pt idx="180">
                  <c:v>4.73</c:v>
                </c:pt>
                <c:pt idx="181">
                  <c:v>13.17</c:v>
                </c:pt>
                <c:pt idx="182">
                  <c:v>19.76</c:v>
                </c:pt>
                <c:pt idx="183">
                  <c:v>21.7899999999999</c:v>
                </c:pt>
                <c:pt idx="184">
                  <c:v>5.95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0.65</c:v>
                </c:pt>
                <c:pt idx="191">
                  <c:v>0.489999999999999</c:v>
                </c:pt>
                <c:pt idx="192">
                  <c:v>0.0</c:v>
                </c:pt>
                <c:pt idx="193">
                  <c:v>7.5</c:v>
                </c:pt>
                <c:pt idx="194">
                  <c:v>0.0</c:v>
                </c:pt>
                <c:pt idx="195">
                  <c:v>0.0</c:v>
                </c:pt>
                <c:pt idx="196">
                  <c:v>3.41</c:v>
                </c:pt>
                <c:pt idx="197">
                  <c:v>4.83</c:v>
                </c:pt>
                <c:pt idx="198">
                  <c:v>8.66999999999999</c:v>
                </c:pt>
                <c:pt idx="199">
                  <c:v>3.56</c:v>
                </c:pt>
                <c:pt idx="200">
                  <c:v>7.5</c:v>
                </c:pt>
                <c:pt idx="201">
                  <c:v>3.73</c:v>
                </c:pt>
                <c:pt idx="202">
                  <c:v>4.63999999999999</c:v>
                </c:pt>
                <c:pt idx="203">
                  <c:v>3.04999999999999</c:v>
                </c:pt>
                <c:pt idx="204">
                  <c:v>0.16</c:v>
                </c:pt>
                <c:pt idx="205">
                  <c:v>0.0</c:v>
                </c:pt>
                <c:pt idx="206">
                  <c:v>0.0</c:v>
                </c:pt>
                <c:pt idx="207">
                  <c:v>0.959999999999999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30">
                  <c:v>8.57</c:v>
                </c:pt>
                <c:pt idx="231">
                  <c:v>2.00999999999999</c:v>
                </c:pt>
                <c:pt idx="232">
                  <c:v>2.62</c:v>
                </c:pt>
                <c:pt idx="233">
                  <c:v>0.8</c:v>
                </c:pt>
                <c:pt idx="234">
                  <c:v>4.37999999999999</c:v>
                </c:pt>
                <c:pt idx="235">
                  <c:v>30.3299999999999</c:v>
                </c:pt>
                <c:pt idx="236">
                  <c:v>37.57</c:v>
                </c:pt>
                <c:pt idx="237">
                  <c:v>18.1299999999999</c:v>
                </c:pt>
                <c:pt idx="238">
                  <c:v>2.64</c:v>
                </c:pt>
                <c:pt idx="239">
                  <c:v>21.3</c:v>
                </c:pt>
                <c:pt idx="240">
                  <c:v>13.9</c:v>
                </c:pt>
                <c:pt idx="241">
                  <c:v>11.51</c:v>
                </c:pt>
                <c:pt idx="242">
                  <c:v>15.82</c:v>
                </c:pt>
                <c:pt idx="243">
                  <c:v>38.5499999999999</c:v>
                </c:pt>
                <c:pt idx="244">
                  <c:v>15.76</c:v>
                </c:pt>
                <c:pt idx="245">
                  <c:v>3.66</c:v>
                </c:pt>
                <c:pt idx="246">
                  <c:v>12.32</c:v>
                </c:pt>
                <c:pt idx="247">
                  <c:v>0.88</c:v>
                </c:pt>
                <c:pt idx="248">
                  <c:v>1.0</c:v>
                </c:pt>
                <c:pt idx="249">
                  <c:v>6.04</c:v>
                </c:pt>
                <c:pt idx="250">
                  <c:v>2.29</c:v>
                </c:pt>
                <c:pt idx="251">
                  <c:v>10.3699999999999</c:v>
                </c:pt>
                <c:pt idx="252">
                  <c:v>4.44</c:v>
                </c:pt>
                <c:pt idx="253">
                  <c:v>6.25</c:v>
                </c:pt>
                <c:pt idx="254">
                  <c:v>4.75999999999999</c:v>
                </c:pt>
                <c:pt idx="255">
                  <c:v>2.04</c:v>
                </c:pt>
                <c:pt idx="256">
                  <c:v>1.71</c:v>
                </c:pt>
                <c:pt idx="257">
                  <c:v>1.14999999999999</c:v>
                </c:pt>
                <c:pt idx="258">
                  <c:v>0.0</c:v>
                </c:pt>
                <c:pt idx="259">
                  <c:v>0.13</c:v>
                </c:pt>
                <c:pt idx="260">
                  <c:v>3.48</c:v>
                </c:pt>
                <c:pt idx="261">
                  <c:v>0.0</c:v>
                </c:pt>
                <c:pt idx="262">
                  <c:v>3.21</c:v>
                </c:pt>
                <c:pt idx="263">
                  <c:v>2.25</c:v>
                </c:pt>
                <c:pt idx="264">
                  <c:v>3.81</c:v>
                </c:pt>
                <c:pt idx="283">
                  <c:v>13.14</c:v>
                </c:pt>
                <c:pt idx="284">
                  <c:v>16.05</c:v>
                </c:pt>
                <c:pt idx="285">
                  <c:v>10.5</c:v>
                </c:pt>
                <c:pt idx="286">
                  <c:v>0.0</c:v>
                </c:pt>
                <c:pt idx="287">
                  <c:v>1.41999999999999</c:v>
                </c:pt>
                <c:pt idx="288">
                  <c:v>15.63</c:v>
                </c:pt>
                <c:pt idx="289">
                  <c:v>24.82</c:v>
                </c:pt>
                <c:pt idx="290">
                  <c:v>12.5299999999999</c:v>
                </c:pt>
                <c:pt idx="291">
                  <c:v>7.11</c:v>
                </c:pt>
                <c:pt idx="292">
                  <c:v>14.6999999999999</c:v>
                </c:pt>
                <c:pt idx="293">
                  <c:v>9.16999999999999</c:v>
                </c:pt>
                <c:pt idx="294">
                  <c:v>6.91999999999999</c:v>
                </c:pt>
                <c:pt idx="295">
                  <c:v>10.96</c:v>
                </c:pt>
                <c:pt idx="296">
                  <c:v>24.3799999999999</c:v>
                </c:pt>
                <c:pt idx="297">
                  <c:v>6.05999999999999</c:v>
                </c:pt>
                <c:pt idx="298">
                  <c:v>0.0</c:v>
                </c:pt>
                <c:pt idx="299">
                  <c:v>4.86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1.96</c:v>
                </c:pt>
                <c:pt idx="304">
                  <c:v>8.68999999999999</c:v>
                </c:pt>
                <c:pt idx="305">
                  <c:v>3.23</c:v>
                </c:pt>
                <c:pt idx="306">
                  <c:v>7.17999999999999</c:v>
                </c:pt>
                <c:pt idx="307">
                  <c:v>1.31</c:v>
                </c:pt>
                <c:pt idx="308">
                  <c:v>1.28</c:v>
                </c:pt>
                <c:pt idx="309">
                  <c:v>1.5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2.64999999999999</c:v>
                </c:pt>
                <c:pt idx="314">
                  <c:v>0.0</c:v>
                </c:pt>
                <c:pt idx="315">
                  <c:v>1.15999999999999</c:v>
                </c:pt>
                <c:pt idx="316">
                  <c:v>0.0299999999999999</c:v>
                </c:pt>
                <c:pt idx="317">
                  <c:v>3.79999999999999</c:v>
                </c:pt>
                <c:pt idx="336">
                  <c:v>19.41</c:v>
                </c:pt>
                <c:pt idx="337">
                  <c:v>8.61999999999999</c:v>
                </c:pt>
                <c:pt idx="338">
                  <c:v>12.19</c:v>
                </c:pt>
                <c:pt idx="339">
                  <c:v>2.56</c:v>
                </c:pt>
                <c:pt idx="340">
                  <c:v>13.27</c:v>
                </c:pt>
                <c:pt idx="341">
                  <c:v>14.3599999999999</c:v>
                </c:pt>
                <c:pt idx="342">
                  <c:v>9.25</c:v>
                </c:pt>
                <c:pt idx="343">
                  <c:v>9.52999999999999</c:v>
                </c:pt>
                <c:pt idx="344">
                  <c:v>0.0</c:v>
                </c:pt>
                <c:pt idx="345">
                  <c:v>20.68</c:v>
                </c:pt>
                <c:pt idx="346">
                  <c:v>26.89</c:v>
                </c:pt>
                <c:pt idx="347">
                  <c:v>0.239999999999999</c:v>
                </c:pt>
                <c:pt idx="348">
                  <c:v>0.299999999999999</c:v>
                </c:pt>
                <c:pt idx="349">
                  <c:v>15.59</c:v>
                </c:pt>
                <c:pt idx="350">
                  <c:v>16.66</c:v>
                </c:pt>
                <c:pt idx="351">
                  <c:v>13.08</c:v>
                </c:pt>
                <c:pt idx="352">
                  <c:v>5.59999999999999</c:v>
                </c:pt>
                <c:pt idx="353">
                  <c:v>0.289999999999999</c:v>
                </c:pt>
                <c:pt idx="354">
                  <c:v>0.38</c:v>
                </c:pt>
                <c:pt idx="355">
                  <c:v>1.51</c:v>
                </c:pt>
                <c:pt idx="356">
                  <c:v>2.98</c:v>
                </c:pt>
                <c:pt idx="357">
                  <c:v>8.50999999999999</c:v>
                </c:pt>
                <c:pt idx="358">
                  <c:v>5.12</c:v>
                </c:pt>
                <c:pt idx="359">
                  <c:v>3.08999999999999</c:v>
                </c:pt>
                <c:pt idx="360">
                  <c:v>1.55</c:v>
                </c:pt>
                <c:pt idx="361">
                  <c:v>7.87999999999999</c:v>
                </c:pt>
                <c:pt idx="362">
                  <c:v>4.33</c:v>
                </c:pt>
                <c:pt idx="363">
                  <c:v>0.53</c:v>
                </c:pt>
                <c:pt idx="364">
                  <c:v>0.33</c:v>
                </c:pt>
                <c:pt idx="365">
                  <c:v>0.02</c:v>
                </c:pt>
                <c:pt idx="366">
                  <c:v>2.22</c:v>
                </c:pt>
                <c:pt idx="367">
                  <c:v>0.0</c:v>
                </c:pt>
                <c:pt idx="368">
                  <c:v>1.43999999999999</c:v>
                </c:pt>
                <c:pt idx="369">
                  <c:v>0.27</c:v>
                </c:pt>
                <c:pt idx="370">
                  <c:v>3.95</c:v>
                </c:pt>
                <c:pt idx="389">
                  <c:v>5.19</c:v>
                </c:pt>
                <c:pt idx="390">
                  <c:v>0.0</c:v>
                </c:pt>
                <c:pt idx="391">
                  <c:v>7.15</c:v>
                </c:pt>
                <c:pt idx="392">
                  <c:v>0.02</c:v>
                </c:pt>
                <c:pt idx="393">
                  <c:v>0.0</c:v>
                </c:pt>
                <c:pt idx="394">
                  <c:v>0.0</c:v>
                </c:pt>
                <c:pt idx="395">
                  <c:v>5.42999999999999</c:v>
                </c:pt>
                <c:pt idx="396">
                  <c:v>5.9</c:v>
                </c:pt>
                <c:pt idx="397">
                  <c:v>0.0</c:v>
                </c:pt>
                <c:pt idx="398">
                  <c:v>9.66</c:v>
                </c:pt>
                <c:pt idx="399">
                  <c:v>10.48</c:v>
                </c:pt>
                <c:pt idx="400">
                  <c:v>6.33999999999999</c:v>
                </c:pt>
                <c:pt idx="401">
                  <c:v>6.69</c:v>
                </c:pt>
                <c:pt idx="402">
                  <c:v>6.88999999999999</c:v>
                </c:pt>
                <c:pt idx="403">
                  <c:v>12.34</c:v>
                </c:pt>
                <c:pt idx="404">
                  <c:v>9.08999999999999</c:v>
                </c:pt>
                <c:pt idx="405">
                  <c:v>9.94999999999999</c:v>
                </c:pt>
                <c:pt idx="406">
                  <c:v>0.829999999999999</c:v>
                </c:pt>
                <c:pt idx="407">
                  <c:v>0.949999999999999</c:v>
                </c:pt>
                <c:pt idx="408">
                  <c:v>6.04999999999999</c:v>
                </c:pt>
                <c:pt idx="409">
                  <c:v>9.5</c:v>
                </c:pt>
                <c:pt idx="410">
                  <c:v>12.0399999999999</c:v>
                </c:pt>
                <c:pt idx="411">
                  <c:v>10.19</c:v>
                </c:pt>
                <c:pt idx="412">
                  <c:v>8.41999999999999</c:v>
                </c:pt>
                <c:pt idx="413">
                  <c:v>7.69</c:v>
                </c:pt>
                <c:pt idx="414">
                  <c:v>8.25999999999999</c:v>
                </c:pt>
                <c:pt idx="415">
                  <c:v>4.83</c:v>
                </c:pt>
                <c:pt idx="416">
                  <c:v>0.0</c:v>
                </c:pt>
                <c:pt idx="417">
                  <c:v>0.149999999999999</c:v>
                </c:pt>
                <c:pt idx="418">
                  <c:v>0.0</c:v>
                </c:pt>
                <c:pt idx="419">
                  <c:v>5.7</c:v>
                </c:pt>
                <c:pt idx="420">
                  <c:v>0.92</c:v>
                </c:pt>
                <c:pt idx="421">
                  <c:v>3.39999999999999</c:v>
                </c:pt>
                <c:pt idx="422">
                  <c:v>0.02</c:v>
                </c:pt>
                <c:pt idx="423">
                  <c:v>0.0</c:v>
                </c:pt>
                <c:pt idx="442">
                  <c:v>31.1</c:v>
                </c:pt>
                <c:pt idx="443">
                  <c:v>18.01</c:v>
                </c:pt>
                <c:pt idx="444">
                  <c:v>21.6</c:v>
                </c:pt>
                <c:pt idx="445">
                  <c:v>7.13999999999999</c:v>
                </c:pt>
                <c:pt idx="446">
                  <c:v>10.21</c:v>
                </c:pt>
                <c:pt idx="447">
                  <c:v>19.07</c:v>
                </c:pt>
                <c:pt idx="448">
                  <c:v>21.51</c:v>
                </c:pt>
                <c:pt idx="449">
                  <c:v>9.99</c:v>
                </c:pt>
                <c:pt idx="450">
                  <c:v>0.02</c:v>
                </c:pt>
                <c:pt idx="451">
                  <c:v>0.0</c:v>
                </c:pt>
                <c:pt idx="452">
                  <c:v>0.0</c:v>
                </c:pt>
                <c:pt idx="453">
                  <c:v>0.419999999999999</c:v>
                </c:pt>
                <c:pt idx="454">
                  <c:v>0.299999999999999</c:v>
                </c:pt>
                <c:pt idx="455">
                  <c:v>9.41999999999999</c:v>
                </c:pt>
                <c:pt idx="456">
                  <c:v>14.71</c:v>
                </c:pt>
                <c:pt idx="457">
                  <c:v>10.94</c:v>
                </c:pt>
                <c:pt idx="458">
                  <c:v>12.02</c:v>
                </c:pt>
                <c:pt idx="459">
                  <c:v>2.73</c:v>
                </c:pt>
                <c:pt idx="460">
                  <c:v>2.68999999999999</c:v>
                </c:pt>
                <c:pt idx="461">
                  <c:v>10.17</c:v>
                </c:pt>
                <c:pt idx="462">
                  <c:v>9.61999999999999</c:v>
                </c:pt>
                <c:pt idx="463">
                  <c:v>14.67</c:v>
                </c:pt>
                <c:pt idx="464">
                  <c:v>8.36999999999999</c:v>
                </c:pt>
                <c:pt idx="465">
                  <c:v>8.81</c:v>
                </c:pt>
                <c:pt idx="466">
                  <c:v>5.66</c:v>
                </c:pt>
                <c:pt idx="467">
                  <c:v>8.78999999999999</c:v>
                </c:pt>
                <c:pt idx="468">
                  <c:v>4.98</c:v>
                </c:pt>
                <c:pt idx="469">
                  <c:v>3.02999999999999</c:v>
                </c:pt>
                <c:pt idx="470">
                  <c:v>0.39</c:v>
                </c:pt>
                <c:pt idx="471">
                  <c:v>0.0</c:v>
                </c:pt>
                <c:pt idx="472">
                  <c:v>4.87</c:v>
                </c:pt>
                <c:pt idx="473">
                  <c:v>0.0</c:v>
                </c:pt>
                <c:pt idx="474">
                  <c:v>1.65999999999999</c:v>
                </c:pt>
                <c:pt idx="475">
                  <c:v>2.08999999999999</c:v>
                </c:pt>
                <c:pt idx="476">
                  <c:v>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939304"/>
        <c:axId val="-2111936216"/>
      </c:scatterChart>
      <c:valAx>
        <c:axId val="-211193930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936216"/>
        <c:crosses val="autoZero"/>
        <c:crossBetween val="midCat"/>
      </c:valAx>
      <c:valAx>
        <c:axId val="-2111936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ETdeficit, surplus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9393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0953774060175192"/>
          <c:h val="0.052923438084183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'--Data--'!$U$4:$U$493</c:f>
              <c:numCache>
                <c:formatCode>General</c:formatCode>
                <c:ptCount val="490"/>
                <c:pt idx="18">
                  <c:v>7.07</c:v>
                </c:pt>
                <c:pt idx="19">
                  <c:v>7.07</c:v>
                </c:pt>
                <c:pt idx="20">
                  <c:v>7.07</c:v>
                </c:pt>
                <c:pt idx="21">
                  <c:v>7.53</c:v>
                </c:pt>
                <c:pt idx="22">
                  <c:v>7.53</c:v>
                </c:pt>
                <c:pt idx="23">
                  <c:v>6.58</c:v>
                </c:pt>
                <c:pt idx="24">
                  <c:v>6.58</c:v>
                </c:pt>
                <c:pt idx="25">
                  <c:v>2.93999999999999</c:v>
                </c:pt>
                <c:pt idx="26">
                  <c:v>2.93999999999999</c:v>
                </c:pt>
                <c:pt idx="27">
                  <c:v>0.239999999999999</c:v>
                </c:pt>
                <c:pt idx="28">
                  <c:v>0.239999999999999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0.289999999999999</c:v>
                </c:pt>
                <c:pt idx="33">
                  <c:v>0.289999999999999</c:v>
                </c:pt>
                <c:pt idx="34">
                  <c:v>2.21</c:v>
                </c:pt>
                <c:pt idx="35">
                  <c:v>3.29999999999999</c:v>
                </c:pt>
                <c:pt idx="36">
                  <c:v>3.29999999999999</c:v>
                </c:pt>
                <c:pt idx="37">
                  <c:v>3.29999999999999</c:v>
                </c:pt>
                <c:pt idx="38">
                  <c:v>6.04</c:v>
                </c:pt>
                <c:pt idx="39">
                  <c:v>6.04</c:v>
                </c:pt>
                <c:pt idx="40">
                  <c:v>6.04</c:v>
                </c:pt>
                <c:pt idx="41">
                  <c:v>6.04</c:v>
                </c:pt>
                <c:pt idx="42">
                  <c:v>6.04</c:v>
                </c:pt>
                <c:pt idx="43">
                  <c:v>2.89999999999999</c:v>
                </c:pt>
                <c:pt idx="44">
                  <c:v>2.89999999999999</c:v>
                </c:pt>
                <c:pt idx="45">
                  <c:v>2.89999999999999</c:v>
                </c:pt>
                <c:pt idx="46">
                  <c:v>2.89999999999999</c:v>
                </c:pt>
                <c:pt idx="47">
                  <c:v>1.54</c:v>
                </c:pt>
                <c:pt idx="48">
                  <c:v>0.76</c:v>
                </c:pt>
                <c:pt idx="49">
                  <c:v>0.76</c:v>
                </c:pt>
                <c:pt idx="50">
                  <c:v>0.56</c:v>
                </c:pt>
                <c:pt idx="51">
                  <c:v>0.63</c:v>
                </c:pt>
                <c:pt idx="52">
                  <c:v>0.63</c:v>
                </c:pt>
                <c:pt idx="71">
                  <c:v>2.89999999999999</c:v>
                </c:pt>
                <c:pt idx="72">
                  <c:v>2.89999999999999</c:v>
                </c:pt>
                <c:pt idx="73">
                  <c:v>2.89999999999999</c:v>
                </c:pt>
                <c:pt idx="74">
                  <c:v>3.10999999999999</c:v>
                </c:pt>
                <c:pt idx="75">
                  <c:v>3.10999999999999</c:v>
                </c:pt>
                <c:pt idx="76">
                  <c:v>2.35</c:v>
                </c:pt>
                <c:pt idx="77">
                  <c:v>2.35</c:v>
                </c:pt>
                <c:pt idx="78">
                  <c:v>0.38</c:v>
                </c:pt>
                <c:pt idx="79">
                  <c:v>0.38</c:v>
                </c:pt>
                <c:pt idx="80">
                  <c:v>0.1</c:v>
                </c:pt>
                <c:pt idx="81">
                  <c:v>0.1</c:v>
                </c:pt>
                <c:pt idx="82">
                  <c:v>0.45</c:v>
                </c:pt>
                <c:pt idx="83">
                  <c:v>0.45</c:v>
                </c:pt>
                <c:pt idx="84">
                  <c:v>2.66999999999999</c:v>
                </c:pt>
                <c:pt idx="85">
                  <c:v>3.43</c:v>
                </c:pt>
                <c:pt idx="86">
                  <c:v>3.43</c:v>
                </c:pt>
                <c:pt idx="87">
                  <c:v>3.85</c:v>
                </c:pt>
                <c:pt idx="88">
                  <c:v>6.33</c:v>
                </c:pt>
                <c:pt idx="89">
                  <c:v>6.33</c:v>
                </c:pt>
                <c:pt idx="90">
                  <c:v>7.01999999999999</c:v>
                </c:pt>
                <c:pt idx="91">
                  <c:v>6.24</c:v>
                </c:pt>
                <c:pt idx="92">
                  <c:v>6.24</c:v>
                </c:pt>
                <c:pt idx="93">
                  <c:v>6.24</c:v>
                </c:pt>
                <c:pt idx="94">
                  <c:v>6.24</c:v>
                </c:pt>
                <c:pt idx="95">
                  <c:v>6.24</c:v>
                </c:pt>
                <c:pt idx="96">
                  <c:v>1.86</c:v>
                </c:pt>
                <c:pt idx="97">
                  <c:v>1.86</c:v>
                </c:pt>
                <c:pt idx="98">
                  <c:v>0.599999999999999</c:v>
                </c:pt>
                <c:pt idx="99">
                  <c:v>0.599999999999999</c:v>
                </c:pt>
                <c:pt idx="100">
                  <c:v>0.419999999999999</c:v>
                </c:pt>
                <c:pt idx="101">
                  <c:v>0.33</c:v>
                </c:pt>
                <c:pt idx="102">
                  <c:v>0.33</c:v>
                </c:pt>
                <c:pt idx="103">
                  <c:v>0.349999999999999</c:v>
                </c:pt>
                <c:pt idx="104">
                  <c:v>0.429999999999999</c:v>
                </c:pt>
                <c:pt idx="105">
                  <c:v>0.429999999999999</c:v>
                </c:pt>
                <c:pt idx="124">
                  <c:v>4.58</c:v>
                </c:pt>
                <c:pt idx="125">
                  <c:v>4.58</c:v>
                </c:pt>
                <c:pt idx="126">
                  <c:v>4.58</c:v>
                </c:pt>
                <c:pt idx="127">
                  <c:v>5.71</c:v>
                </c:pt>
                <c:pt idx="128">
                  <c:v>5.71</c:v>
                </c:pt>
                <c:pt idx="129">
                  <c:v>4.59999999999999</c:v>
                </c:pt>
                <c:pt idx="130">
                  <c:v>4.59999999999999</c:v>
                </c:pt>
                <c:pt idx="131">
                  <c:v>3.7</c:v>
                </c:pt>
                <c:pt idx="132">
                  <c:v>3.7</c:v>
                </c:pt>
                <c:pt idx="133">
                  <c:v>0.4</c:v>
                </c:pt>
                <c:pt idx="134">
                  <c:v>0.4</c:v>
                </c:pt>
                <c:pt idx="135">
                  <c:v>0.1</c:v>
                </c:pt>
                <c:pt idx="136">
                  <c:v>0.1</c:v>
                </c:pt>
                <c:pt idx="137">
                  <c:v>0.23</c:v>
                </c:pt>
                <c:pt idx="138">
                  <c:v>0.839999999999999</c:v>
                </c:pt>
                <c:pt idx="139">
                  <c:v>0.839999999999999</c:v>
                </c:pt>
                <c:pt idx="140">
                  <c:v>3.04999999999999</c:v>
                </c:pt>
                <c:pt idx="141">
                  <c:v>6.04</c:v>
                </c:pt>
                <c:pt idx="142">
                  <c:v>6.04</c:v>
                </c:pt>
                <c:pt idx="143">
                  <c:v>7.62999999999999</c:v>
                </c:pt>
                <c:pt idx="144">
                  <c:v>7.61</c:v>
                </c:pt>
                <c:pt idx="145">
                  <c:v>7.61</c:v>
                </c:pt>
                <c:pt idx="146">
                  <c:v>7.61</c:v>
                </c:pt>
                <c:pt idx="147">
                  <c:v>7.61</c:v>
                </c:pt>
                <c:pt idx="148">
                  <c:v>7.61</c:v>
                </c:pt>
                <c:pt idx="149">
                  <c:v>3.47</c:v>
                </c:pt>
                <c:pt idx="150">
                  <c:v>3.47</c:v>
                </c:pt>
                <c:pt idx="151">
                  <c:v>3.33</c:v>
                </c:pt>
                <c:pt idx="152">
                  <c:v>3.33</c:v>
                </c:pt>
                <c:pt idx="153">
                  <c:v>1.74</c:v>
                </c:pt>
                <c:pt idx="154">
                  <c:v>0.949999999999999</c:v>
                </c:pt>
                <c:pt idx="155">
                  <c:v>0.949999999999999</c:v>
                </c:pt>
                <c:pt idx="156">
                  <c:v>0.55</c:v>
                </c:pt>
                <c:pt idx="157">
                  <c:v>0.51</c:v>
                </c:pt>
                <c:pt idx="158">
                  <c:v>0.51</c:v>
                </c:pt>
                <c:pt idx="177">
                  <c:v>7.29</c:v>
                </c:pt>
                <c:pt idx="178">
                  <c:v>7.29</c:v>
                </c:pt>
                <c:pt idx="179">
                  <c:v>7.29</c:v>
                </c:pt>
                <c:pt idx="180">
                  <c:v>7.29999999999999</c:v>
                </c:pt>
                <c:pt idx="181">
                  <c:v>7.29999999999999</c:v>
                </c:pt>
                <c:pt idx="182">
                  <c:v>6.44</c:v>
                </c:pt>
                <c:pt idx="183">
                  <c:v>6.44</c:v>
                </c:pt>
                <c:pt idx="184">
                  <c:v>2.49</c:v>
                </c:pt>
                <c:pt idx="185">
                  <c:v>2.49</c:v>
                </c:pt>
                <c:pt idx="186">
                  <c:v>0.239999999999999</c:v>
                </c:pt>
                <c:pt idx="187">
                  <c:v>0.239999999999999</c:v>
                </c:pt>
                <c:pt idx="188">
                  <c:v>0.1</c:v>
                </c:pt>
                <c:pt idx="189">
                  <c:v>0.1</c:v>
                </c:pt>
                <c:pt idx="190">
                  <c:v>0.12</c:v>
                </c:pt>
                <c:pt idx="191">
                  <c:v>0.65</c:v>
                </c:pt>
                <c:pt idx="192">
                  <c:v>0.65</c:v>
                </c:pt>
                <c:pt idx="193">
                  <c:v>2.54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4.80999999999999</c:v>
                </c:pt>
                <c:pt idx="198">
                  <c:v>4.80999999999999</c:v>
                </c:pt>
                <c:pt idx="199">
                  <c:v>4.80999999999999</c:v>
                </c:pt>
                <c:pt idx="200">
                  <c:v>4.80999999999999</c:v>
                </c:pt>
                <c:pt idx="201">
                  <c:v>4.80999999999999</c:v>
                </c:pt>
                <c:pt idx="202">
                  <c:v>2.52999999999999</c:v>
                </c:pt>
                <c:pt idx="203">
                  <c:v>2.52999999999999</c:v>
                </c:pt>
                <c:pt idx="204">
                  <c:v>2.37999999999999</c:v>
                </c:pt>
                <c:pt idx="205">
                  <c:v>2.37999999999999</c:v>
                </c:pt>
                <c:pt idx="206">
                  <c:v>1.16999999999999</c:v>
                </c:pt>
                <c:pt idx="207">
                  <c:v>0.75</c:v>
                </c:pt>
                <c:pt idx="208">
                  <c:v>0.75</c:v>
                </c:pt>
                <c:pt idx="209">
                  <c:v>0.56</c:v>
                </c:pt>
                <c:pt idx="210">
                  <c:v>0.66</c:v>
                </c:pt>
                <c:pt idx="211">
                  <c:v>0.66</c:v>
                </c:pt>
                <c:pt idx="230">
                  <c:v>3.29</c:v>
                </c:pt>
                <c:pt idx="231">
                  <c:v>3.29</c:v>
                </c:pt>
                <c:pt idx="232">
                  <c:v>3.29</c:v>
                </c:pt>
                <c:pt idx="233">
                  <c:v>4.24</c:v>
                </c:pt>
                <c:pt idx="234">
                  <c:v>4.24</c:v>
                </c:pt>
                <c:pt idx="235">
                  <c:v>6.51999999999999</c:v>
                </c:pt>
                <c:pt idx="236">
                  <c:v>6.51999999999999</c:v>
                </c:pt>
                <c:pt idx="237">
                  <c:v>7.58</c:v>
                </c:pt>
                <c:pt idx="238">
                  <c:v>7.58</c:v>
                </c:pt>
                <c:pt idx="239">
                  <c:v>5.88999999999999</c:v>
                </c:pt>
                <c:pt idx="240">
                  <c:v>5.88999999999999</c:v>
                </c:pt>
                <c:pt idx="241">
                  <c:v>3.41</c:v>
                </c:pt>
                <c:pt idx="242">
                  <c:v>3.41</c:v>
                </c:pt>
                <c:pt idx="243">
                  <c:v>3.66</c:v>
                </c:pt>
                <c:pt idx="244">
                  <c:v>3.66</c:v>
                </c:pt>
                <c:pt idx="245">
                  <c:v>3.66</c:v>
                </c:pt>
                <c:pt idx="246">
                  <c:v>3.66</c:v>
                </c:pt>
                <c:pt idx="247">
                  <c:v>1.98</c:v>
                </c:pt>
                <c:pt idx="248">
                  <c:v>1.98</c:v>
                </c:pt>
                <c:pt idx="249">
                  <c:v>1.98</c:v>
                </c:pt>
                <c:pt idx="250">
                  <c:v>1.95</c:v>
                </c:pt>
                <c:pt idx="251">
                  <c:v>2.2</c:v>
                </c:pt>
                <c:pt idx="252">
                  <c:v>2.2</c:v>
                </c:pt>
                <c:pt idx="253">
                  <c:v>2.2</c:v>
                </c:pt>
                <c:pt idx="254">
                  <c:v>2.22</c:v>
                </c:pt>
                <c:pt idx="255">
                  <c:v>1.5</c:v>
                </c:pt>
                <c:pt idx="256">
                  <c:v>1.5</c:v>
                </c:pt>
                <c:pt idx="257">
                  <c:v>2.29</c:v>
                </c:pt>
                <c:pt idx="258">
                  <c:v>2.29</c:v>
                </c:pt>
                <c:pt idx="259">
                  <c:v>2.58999999999999</c:v>
                </c:pt>
                <c:pt idx="260">
                  <c:v>3.31</c:v>
                </c:pt>
                <c:pt idx="261">
                  <c:v>3.31</c:v>
                </c:pt>
                <c:pt idx="262">
                  <c:v>3.45</c:v>
                </c:pt>
                <c:pt idx="263">
                  <c:v>3.33999999999999</c:v>
                </c:pt>
                <c:pt idx="264">
                  <c:v>3.33999999999999</c:v>
                </c:pt>
                <c:pt idx="283">
                  <c:v>3.21</c:v>
                </c:pt>
                <c:pt idx="284">
                  <c:v>3.21</c:v>
                </c:pt>
                <c:pt idx="285">
                  <c:v>3.21</c:v>
                </c:pt>
                <c:pt idx="286">
                  <c:v>0.56</c:v>
                </c:pt>
                <c:pt idx="287">
                  <c:v>0.56</c:v>
                </c:pt>
                <c:pt idx="288">
                  <c:v>3.68</c:v>
                </c:pt>
                <c:pt idx="289">
                  <c:v>3.68</c:v>
                </c:pt>
                <c:pt idx="290">
                  <c:v>7.23</c:v>
                </c:pt>
                <c:pt idx="291">
                  <c:v>7.23</c:v>
                </c:pt>
                <c:pt idx="292">
                  <c:v>2.7</c:v>
                </c:pt>
                <c:pt idx="293">
                  <c:v>2.7</c:v>
                </c:pt>
                <c:pt idx="294">
                  <c:v>7.54999999999999</c:v>
                </c:pt>
                <c:pt idx="295">
                  <c:v>7.54999999999999</c:v>
                </c:pt>
                <c:pt idx="296">
                  <c:v>0.51</c:v>
                </c:pt>
                <c:pt idx="297">
                  <c:v>1.41999999999999</c:v>
                </c:pt>
                <c:pt idx="298">
                  <c:v>1.41999999999999</c:v>
                </c:pt>
                <c:pt idx="299">
                  <c:v>0.419999999999999</c:v>
                </c:pt>
                <c:pt idx="300">
                  <c:v>0.239999999999999</c:v>
                </c:pt>
                <c:pt idx="301">
                  <c:v>0.239999999999999</c:v>
                </c:pt>
                <c:pt idx="302">
                  <c:v>0.239999999999999</c:v>
                </c:pt>
                <c:pt idx="303">
                  <c:v>2.81999999999999</c:v>
                </c:pt>
                <c:pt idx="304">
                  <c:v>2.81999999999999</c:v>
                </c:pt>
                <c:pt idx="305">
                  <c:v>2.81999999999999</c:v>
                </c:pt>
                <c:pt idx="306">
                  <c:v>2.81999999999999</c:v>
                </c:pt>
                <c:pt idx="307">
                  <c:v>1.16999999999999</c:v>
                </c:pt>
                <c:pt idx="308">
                  <c:v>1.48</c:v>
                </c:pt>
                <c:pt idx="309">
                  <c:v>1.48</c:v>
                </c:pt>
                <c:pt idx="310">
                  <c:v>1.15999999999999</c:v>
                </c:pt>
                <c:pt idx="311">
                  <c:v>1.15999999999999</c:v>
                </c:pt>
                <c:pt idx="312">
                  <c:v>1.21</c:v>
                </c:pt>
                <c:pt idx="313">
                  <c:v>2.73</c:v>
                </c:pt>
                <c:pt idx="314">
                  <c:v>2.73</c:v>
                </c:pt>
                <c:pt idx="315">
                  <c:v>3.91</c:v>
                </c:pt>
                <c:pt idx="316">
                  <c:v>6.86</c:v>
                </c:pt>
                <c:pt idx="317">
                  <c:v>6.86</c:v>
                </c:pt>
                <c:pt idx="336">
                  <c:v>3.81999999999999</c:v>
                </c:pt>
                <c:pt idx="337">
                  <c:v>3.81999999999999</c:v>
                </c:pt>
                <c:pt idx="338">
                  <c:v>3.81999999999999</c:v>
                </c:pt>
                <c:pt idx="339">
                  <c:v>1.29</c:v>
                </c:pt>
                <c:pt idx="340">
                  <c:v>1.29</c:v>
                </c:pt>
                <c:pt idx="341">
                  <c:v>2.18</c:v>
                </c:pt>
                <c:pt idx="342">
                  <c:v>2.18</c:v>
                </c:pt>
                <c:pt idx="343">
                  <c:v>0.8</c:v>
                </c:pt>
                <c:pt idx="344">
                  <c:v>0.8</c:v>
                </c:pt>
                <c:pt idx="345">
                  <c:v>4.29</c:v>
                </c:pt>
                <c:pt idx="346">
                  <c:v>4.29</c:v>
                </c:pt>
                <c:pt idx="347">
                  <c:v>7.59999999999999</c:v>
                </c:pt>
                <c:pt idx="348">
                  <c:v>7.59999999999999</c:v>
                </c:pt>
                <c:pt idx="349">
                  <c:v>1.31</c:v>
                </c:pt>
                <c:pt idx="350">
                  <c:v>2.81</c:v>
                </c:pt>
                <c:pt idx="351">
                  <c:v>2.81</c:v>
                </c:pt>
                <c:pt idx="352">
                  <c:v>0.64</c:v>
                </c:pt>
                <c:pt idx="353">
                  <c:v>0.51</c:v>
                </c:pt>
                <c:pt idx="354">
                  <c:v>0.51</c:v>
                </c:pt>
                <c:pt idx="355">
                  <c:v>2.16999999999999</c:v>
                </c:pt>
                <c:pt idx="356">
                  <c:v>2.16999999999999</c:v>
                </c:pt>
                <c:pt idx="357">
                  <c:v>2.16999999999999</c:v>
                </c:pt>
                <c:pt idx="358">
                  <c:v>2.16999999999999</c:v>
                </c:pt>
                <c:pt idx="359">
                  <c:v>2.16999999999999</c:v>
                </c:pt>
                <c:pt idx="360">
                  <c:v>2.16999999999999</c:v>
                </c:pt>
                <c:pt idx="361">
                  <c:v>4.46</c:v>
                </c:pt>
                <c:pt idx="362">
                  <c:v>4.46</c:v>
                </c:pt>
                <c:pt idx="363">
                  <c:v>1.16999999999999</c:v>
                </c:pt>
                <c:pt idx="364">
                  <c:v>1.16999999999999</c:v>
                </c:pt>
                <c:pt idx="365">
                  <c:v>4.58</c:v>
                </c:pt>
                <c:pt idx="366">
                  <c:v>7.55999999999999</c:v>
                </c:pt>
                <c:pt idx="367">
                  <c:v>7.55999999999999</c:v>
                </c:pt>
                <c:pt idx="368">
                  <c:v>7.62999999999999</c:v>
                </c:pt>
                <c:pt idx="369">
                  <c:v>7.62999999999999</c:v>
                </c:pt>
                <c:pt idx="370">
                  <c:v>7.62999999999999</c:v>
                </c:pt>
                <c:pt idx="389">
                  <c:v>0.19</c:v>
                </c:pt>
                <c:pt idx="390">
                  <c:v>0.19</c:v>
                </c:pt>
                <c:pt idx="391">
                  <c:v>0.19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0.11</c:v>
                </c:pt>
                <c:pt idx="397">
                  <c:v>0.11</c:v>
                </c:pt>
                <c:pt idx="398">
                  <c:v>0.56</c:v>
                </c:pt>
                <c:pt idx="399">
                  <c:v>0.56</c:v>
                </c:pt>
                <c:pt idx="400">
                  <c:v>1.14999999999999</c:v>
                </c:pt>
                <c:pt idx="401">
                  <c:v>1.14999999999999</c:v>
                </c:pt>
                <c:pt idx="402">
                  <c:v>1.09</c:v>
                </c:pt>
                <c:pt idx="403">
                  <c:v>1.2</c:v>
                </c:pt>
                <c:pt idx="404">
                  <c:v>1.2</c:v>
                </c:pt>
                <c:pt idx="405">
                  <c:v>1.99</c:v>
                </c:pt>
                <c:pt idx="406">
                  <c:v>2.41999999999999</c:v>
                </c:pt>
                <c:pt idx="407">
                  <c:v>2.41999999999999</c:v>
                </c:pt>
                <c:pt idx="408">
                  <c:v>2.41999999999999</c:v>
                </c:pt>
                <c:pt idx="409">
                  <c:v>2.58</c:v>
                </c:pt>
                <c:pt idx="410">
                  <c:v>2.58</c:v>
                </c:pt>
                <c:pt idx="411">
                  <c:v>2.58</c:v>
                </c:pt>
                <c:pt idx="412">
                  <c:v>2.58</c:v>
                </c:pt>
                <c:pt idx="413">
                  <c:v>3.21</c:v>
                </c:pt>
                <c:pt idx="414">
                  <c:v>1.67999999999999</c:v>
                </c:pt>
                <c:pt idx="415">
                  <c:v>1.67999999999999</c:v>
                </c:pt>
                <c:pt idx="416">
                  <c:v>0.1</c:v>
                </c:pt>
                <c:pt idx="417">
                  <c:v>0.1</c:v>
                </c:pt>
                <c:pt idx="418">
                  <c:v>0.179999999999999</c:v>
                </c:pt>
                <c:pt idx="419">
                  <c:v>0.289999999999999</c:v>
                </c:pt>
                <c:pt idx="420">
                  <c:v>0.289999999999999</c:v>
                </c:pt>
                <c:pt idx="421">
                  <c:v>0.27</c:v>
                </c:pt>
                <c:pt idx="422">
                  <c:v>0.16</c:v>
                </c:pt>
                <c:pt idx="423">
                  <c:v>0.16</c:v>
                </c:pt>
                <c:pt idx="442">
                  <c:v>4.84999999999999</c:v>
                </c:pt>
                <c:pt idx="443">
                  <c:v>4.84999999999999</c:v>
                </c:pt>
                <c:pt idx="444">
                  <c:v>4.84999999999999</c:v>
                </c:pt>
                <c:pt idx="445">
                  <c:v>5.58</c:v>
                </c:pt>
                <c:pt idx="446">
                  <c:v>5.58</c:v>
                </c:pt>
                <c:pt idx="447">
                  <c:v>4.0</c:v>
                </c:pt>
                <c:pt idx="448">
                  <c:v>4.0</c:v>
                </c:pt>
                <c:pt idx="449">
                  <c:v>1.08</c:v>
                </c:pt>
                <c:pt idx="450">
                  <c:v>1.08</c:v>
                </c:pt>
                <c:pt idx="451">
                  <c:v>0.1</c:v>
                </c:pt>
                <c:pt idx="452">
                  <c:v>0.1</c:v>
                </c:pt>
                <c:pt idx="453">
                  <c:v>0.33</c:v>
                </c:pt>
                <c:pt idx="454">
                  <c:v>0.33</c:v>
                </c:pt>
                <c:pt idx="455">
                  <c:v>1.78</c:v>
                </c:pt>
                <c:pt idx="456">
                  <c:v>2.68</c:v>
                </c:pt>
                <c:pt idx="457">
                  <c:v>2.68</c:v>
                </c:pt>
                <c:pt idx="458">
                  <c:v>4.58999999999999</c:v>
                </c:pt>
                <c:pt idx="459">
                  <c:v>7.62999999999999</c:v>
                </c:pt>
                <c:pt idx="460">
                  <c:v>7.62999999999999</c:v>
                </c:pt>
                <c:pt idx="461">
                  <c:v>7.62999999999999</c:v>
                </c:pt>
                <c:pt idx="462">
                  <c:v>7.61</c:v>
                </c:pt>
                <c:pt idx="463">
                  <c:v>7.61</c:v>
                </c:pt>
                <c:pt idx="464">
                  <c:v>7.61</c:v>
                </c:pt>
                <c:pt idx="465">
                  <c:v>7.61</c:v>
                </c:pt>
                <c:pt idx="466">
                  <c:v>7.61</c:v>
                </c:pt>
                <c:pt idx="467">
                  <c:v>3.04</c:v>
                </c:pt>
                <c:pt idx="468">
                  <c:v>3.04</c:v>
                </c:pt>
                <c:pt idx="469">
                  <c:v>2.1</c:v>
                </c:pt>
                <c:pt idx="470">
                  <c:v>2.1</c:v>
                </c:pt>
                <c:pt idx="471">
                  <c:v>1.06</c:v>
                </c:pt>
                <c:pt idx="472">
                  <c:v>0.62</c:v>
                </c:pt>
                <c:pt idx="473">
                  <c:v>0.62</c:v>
                </c:pt>
                <c:pt idx="474">
                  <c:v>0.51</c:v>
                </c:pt>
                <c:pt idx="475">
                  <c:v>0.44</c:v>
                </c:pt>
                <c:pt idx="476">
                  <c:v>0.44</c:v>
                </c:pt>
              </c:numCache>
            </c:numRef>
          </c:yVal>
          <c:smooth val="0"/>
        </c:ser>
        <c:ser>
          <c:idx val="1"/>
          <c:order val="1"/>
          <c:tx>
            <c:v>Meas(cept)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'--Data--'!$AX$4:$AX$493</c:f>
              <c:numCache>
                <c:formatCode>General</c:formatCode>
                <c:ptCount val="490"/>
                <c:pt idx="20">
                  <c:v>0.82</c:v>
                </c:pt>
                <c:pt idx="22">
                  <c:v>4.3</c:v>
                </c:pt>
                <c:pt idx="25">
                  <c:v>4.13</c:v>
                </c:pt>
                <c:pt idx="32">
                  <c:v>0.7</c:v>
                </c:pt>
                <c:pt idx="37">
                  <c:v>5.81</c:v>
                </c:pt>
                <c:pt idx="39">
                  <c:v>4.39</c:v>
                </c:pt>
                <c:pt idx="42">
                  <c:v>5.3</c:v>
                </c:pt>
                <c:pt idx="73">
                  <c:v>4.95</c:v>
                </c:pt>
                <c:pt idx="75">
                  <c:v>6.12</c:v>
                </c:pt>
                <c:pt idx="78">
                  <c:v>2.85</c:v>
                </c:pt>
                <c:pt idx="81">
                  <c:v>0.12</c:v>
                </c:pt>
                <c:pt idx="85">
                  <c:v>2.24</c:v>
                </c:pt>
                <c:pt idx="89">
                  <c:v>8.84</c:v>
                </c:pt>
                <c:pt idx="91">
                  <c:v>7.74</c:v>
                </c:pt>
                <c:pt idx="93">
                  <c:v>6.41</c:v>
                </c:pt>
                <c:pt idx="95">
                  <c:v>4.83</c:v>
                </c:pt>
                <c:pt idx="126">
                  <c:v>2.31</c:v>
                </c:pt>
                <c:pt idx="128">
                  <c:v>6.13</c:v>
                </c:pt>
                <c:pt idx="131">
                  <c:v>2.88</c:v>
                </c:pt>
                <c:pt idx="138">
                  <c:v>0.23</c:v>
                </c:pt>
                <c:pt idx="142">
                  <c:v>4.86</c:v>
                </c:pt>
                <c:pt idx="145">
                  <c:v>5.6</c:v>
                </c:pt>
                <c:pt idx="146">
                  <c:v>9.56</c:v>
                </c:pt>
                <c:pt idx="148">
                  <c:v>6.86</c:v>
                </c:pt>
                <c:pt idx="181">
                  <c:v>6.88</c:v>
                </c:pt>
                <c:pt idx="184">
                  <c:v>4.58</c:v>
                </c:pt>
                <c:pt idx="191">
                  <c:v>0.39</c:v>
                </c:pt>
                <c:pt idx="195">
                  <c:v>5.26</c:v>
                </c:pt>
                <c:pt idx="197">
                  <c:v>4.35</c:v>
                </c:pt>
                <c:pt idx="200">
                  <c:v>4.9</c:v>
                </c:pt>
                <c:pt idx="234">
                  <c:v>1.65</c:v>
                </c:pt>
                <c:pt idx="237">
                  <c:v>4.83</c:v>
                </c:pt>
                <c:pt idx="244">
                  <c:v>0.36</c:v>
                </c:pt>
                <c:pt idx="247">
                  <c:v>0.17</c:v>
                </c:pt>
                <c:pt idx="249">
                  <c:v>1.41</c:v>
                </c:pt>
                <c:pt idx="287">
                  <c:v>1.23</c:v>
                </c:pt>
                <c:pt idx="290">
                  <c:v>6.51</c:v>
                </c:pt>
                <c:pt idx="297">
                  <c:v>1.81</c:v>
                </c:pt>
                <c:pt idx="302">
                  <c:v>0.97</c:v>
                </c:pt>
                <c:pt idx="303">
                  <c:v>3.97</c:v>
                </c:pt>
                <c:pt idx="306">
                  <c:v>1.07</c:v>
                </c:pt>
                <c:pt idx="338">
                  <c:v>1.23</c:v>
                </c:pt>
                <c:pt idx="343">
                  <c:v>4.6</c:v>
                </c:pt>
                <c:pt idx="346">
                  <c:v>3.35</c:v>
                </c:pt>
                <c:pt idx="350">
                  <c:v>0.67</c:v>
                </c:pt>
                <c:pt idx="354">
                  <c:v>0.66</c:v>
                </c:pt>
                <c:pt idx="358">
                  <c:v>0.72</c:v>
                </c:pt>
                <c:pt idx="359">
                  <c:v>4.1</c:v>
                </c:pt>
                <c:pt idx="360">
                  <c:v>3.58</c:v>
                </c:pt>
                <c:pt idx="399">
                  <c:v>0.63</c:v>
                </c:pt>
                <c:pt idx="403">
                  <c:v>2.23</c:v>
                </c:pt>
                <c:pt idx="407">
                  <c:v>1.25</c:v>
                </c:pt>
                <c:pt idx="409">
                  <c:v>2.13</c:v>
                </c:pt>
                <c:pt idx="410">
                  <c:v>4.11</c:v>
                </c:pt>
                <c:pt idx="412">
                  <c:v>4.12</c:v>
                </c:pt>
                <c:pt idx="413">
                  <c:v>4.07</c:v>
                </c:pt>
                <c:pt idx="456">
                  <c:v>0.57</c:v>
                </c:pt>
                <c:pt idx="460">
                  <c:v>7.62</c:v>
                </c:pt>
                <c:pt idx="462">
                  <c:v>5.65</c:v>
                </c:pt>
                <c:pt idx="464">
                  <c:v>7.25</c:v>
                </c:pt>
                <c:pt idx="466">
                  <c:v>5.17</c:v>
                </c:pt>
              </c:numCache>
            </c:numRef>
          </c:yVal>
          <c:smooth val="0"/>
        </c:ser>
        <c:ser>
          <c:idx val="2"/>
          <c:order val="2"/>
          <c:tx>
            <c:v>Meas(destr)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'--Data--'!$AW$4:$AW$493</c:f>
              <c:numCache>
                <c:formatCode>General</c:formatCode>
                <c:ptCount val="490"/>
                <c:pt idx="20">
                  <c:v>0.5</c:v>
                </c:pt>
                <c:pt idx="22">
                  <c:v>4.66</c:v>
                </c:pt>
                <c:pt idx="32">
                  <c:v>0.59</c:v>
                </c:pt>
                <c:pt idx="37">
                  <c:v>6.79</c:v>
                </c:pt>
                <c:pt idx="39">
                  <c:v>4.29</c:v>
                </c:pt>
                <c:pt idx="42">
                  <c:v>4.3</c:v>
                </c:pt>
                <c:pt idx="73">
                  <c:v>3.94</c:v>
                </c:pt>
                <c:pt idx="75">
                  <c:v>4.87</c:v>
                </c:pt>
                <c:pt idx="81">
                  <c:v>0.48</c:v>
                </c:pt>
                <c:pt idx="85">
                  <c:v>3.39</c:v>
                </c:pt>
                <c:pt idx="89">
                  <c:v>6.87</c:v>
                </c:pt>
                <c:pt idx="91">
                  <c:v>4.68</c:v>
                </c:pt>
                <c:pt idx="93">
                  <c:v>4.45</c:v>
                </c:pt>
                <c:pt idx="126">
                  <c:v>4.38</c:v>
                </c:pt>
                <c:pt idx="128">
                  <c:v>3.92</c:v>
                </c:pt>
                <c:pt idx="131">
                  <c:v>6.79</c:v>
                </c:pt>
                <c:pt idx="138">
                  <c:v>1.17</c:v>
                </c:pt>
                <c:pt idx="142">
                  <c:v>5.45</c:v>
                </c:pt>
                <c:pt idx="145">
                  <c:v>5.21</c:v>
                </c:pt>
                <c:pt idx="146">
                  <c:v>3.98</c:v>
                </c:pt>
                <c:pt idx="148">
                  <c:v>5.51</c:v>
                </c:pt>
                <c:pt idx="179">
                  <c:v>5.62</c:v>
                </c:pt>
                <c:pt idx="181">
                  <c:v>4.02</c:v>
                </c:pt>
                <c:pt idx="184">
                  <c:v>6.42</c:v>
                </c:pt>
                <c:pt idx="191">
                  <c:v>1.39</c:v>
                </c:pt>
                <c:pt idx="195">
                  <c:v>3.85</c:v>
                </c:pt>
                <c:pt idx="197">
                  <c:v>3.49</c:v>
                </c:pt>
                <c:pt idx="200">
                  <c:v>3.32</c:v>
                </c:pt>
                <c:pt idx="202">
                  <c:v>3.92</c:v>
                </c:pt>
                <c:pt idx="232">
                  <c:v>7.93</c:v>
                </c:pt>
                <c:pt idx="237">
                  <c:v>4.97</c:v>
                </c:pt>
                <c:pt idx="240">
                  <c:v>0.13</c:v>
                </c:pt>
                <c:pt idx="244">
                  <c:v>0.03</c:v>
                </c:pt>
                <c:pt idx="285">
                  <c:v>2.41</c:v>
                </c:pt>
                <c:pt idx="287">
                  <c:v>0.5</c:v>
                </c:pt>
                <c:pt idx="290">
                  <c:v>4.75</c:v>
                </c:pt>
                <c:pt idx="293">
                  <c:v>1.09</c:v>
                </c:pt>
                <c:pt idx="297">
                  <c:v>0.57</c:v>
                </c:pt>
                <c:pt idx="302">
                  <c:v>0.55</c:v>
                </c:pt>
                <c:pt idx="303">
                  <c:v>1.63</c:v>
                </c:pt>
                <c:pt idx="306">
                  <c:v>0.41</c:v>
                </c:pt>
                <c:pt idx="308">
                  <c:v>1.65</c:v>
                </c:pt>
                <c:pt idx="338">
                  <c:v>0.55</c:v>
                </c:pt>
                <c:pt idx="340">
                  <c:v>3.77</c:v>
                </c:pt>
                <c:pt idx="343">
                  <c:v>1.31</c:v>
                </c:pt>
                <c:pt idx="346">
                  <c:v>0.88</c:v>
                </c:pt>
                <c:pt idx="350">
                  <c:v>0.88</c:v>
                </c:pt>
                <c:pt idx="354">
                  <c:v>0.64</c:v>
                </c:pt>
                <c:pt idx="358">
                  <c:v>0.52</c:v>
                </c:pt>
                <c:pt idx="359">
                  <c:v>1.46</c:v>
                </c:pt>
                <c:pt idx="360">
                  <c:v>2.12</c:v>
                </c:pt>
                <c:pt idx="396">
                  <c:v>0.13</c:v>
                </c:pt>
                <c:pt idx="399">
                  <c:v>1.02</c:v>
                </c:pt>
                <c:pt idx="403">
                  <c:v>1.1</c:v>
                </c:pt>
                <c:pt idx="407">
                  <c:v>2.3</c:v>
                </c:pt>
                <c:pt idx="409">
                  <c:v>2.46</c:v>
                </c:pt>
                <c:pt idx="412">
                  <c:v>2.58</c:v>
                </c:pt>
                <c:pt idx="413">
                  <c:v>3.19</c:v>
                </c:pt>
                <c:pt idx="456">
                  <c:v>2.67</c:v>
                </c:pt>
                <c:pt idx="460">
                  <c:v>5.14</c:v>
                </c:pt>
                <c:pt idx="462">
                  <c:v>4.91</c:v>
                </c:pt>
                <c:pt idx="464">
                  <c:v>4.96</c:v>
                </c:pt>
                <c:pt idx="466">
                  <c:v>2.74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564952"/>
        <c:axId val="2073537544"/>
      </c:scatterChart>
      <c:valAx>
        <c:axId val="207356495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073537544"/>
        <c:crosses val="autoZero"/>
        <c:crossBetween val="midCat"/>
      </c:valAx>
      <c:valAx>
        <c:axId val="2073537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LAI</a:t>
                </a:r>
                <a:r>
                  <a:rPr lang="en-US" baseline="0"/>
                  <a:t> m2 m-2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7356495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48592270512496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432736242908"/>
        </c:manualLayout>
      </c:layout>
      <c:scatterChart>
        <c:scatterStyle val="lineMarker"/>
        <c:varyColors val="0"/>
        <c:ser>
          <c:idx val="0"/>
          <c:order val="0"/>
          <c:tx>
            <c:v>Field1</c:v>
          </c:tx>
          <c:marker>
            <c:symbol val="none"/>
          </c:marker>
          <c:xVal>
            <c:numRef>
              <c:f>'--Data--'!$C$34:$C$56</c:f>
              <c:numCache>
                <c:formatCode>d\-mmm\-yy</c:formatCode>
                <c:ptCount val="23"/>
                <c:pt idx="0">
                  <c:v>41270.0</c:v>
                </c:pt>
                <c:pt idx="1">
                  <c:v>41277.0</c:v>
                </c:pt>
                <c:pt idx="2">
                  <c:v>41284.0</c:v>
                </c:pt>
                <c:pt idx="3">
                  <c:v>41291.0</c:v>
                </c:pt>
                <c:pt idx="4">
                  <c:v>41298.0</c:v>
                </c:pt>
                <c:pt idx="5">
                  <c:v>41305.0</c:v>
                </c:pt>
                <c:pt idx="6">
                  <c:v>41312.0</c:v>
                </c:pt>
                <c:pt idx="7">
                  <c:v>41319.0</c:v>
                </c:pt>
                <c:pt idx="8">
                  <c:v>41326.0</c:v>
                </c:pt>
                <c:pt idx="9">
                  <c:v>41333.0</c:v>
                </c:pt>
                <c:pt idx="10">
                  <c:v>41340.0</c:v>
                </c:pt>
                <c:pt idx="11">
                  <c:v>41347.0</c:v>
                </c:pt>
                <c:pt idx="12">
                  <c:v>41354.0</c:v>
                </c:pt>
                <c:pt idx="13">
                  <c:v>41361.0</c:v>
                </c:pt>
                <c:pt idx="14">
                  <c:v>41368.0</c:v>
                </c:pt>
                <c:pt idx="15">
                  <c:v>41375.0</c:v>
                </c:pt>
                <c:pt idx="16">
                  <c:v>41382.0</c:v>
                </c:pt>
                <c:pt idx="17">
                  <c:v>41389.0</c:v>
                </c:pt>
                <c:pt idx="18">
                  <c:v>41396.0</c:v>
                </c:pt>
                <c:pt idx="19">
                  <c:v>41403.0</c:v>
                </c:pt>
                <c:pt idx="20">
                  <c:v>41410.0</c:v>
                </c:pt>
                <c:pt idx="21">
                  <c:v>41417.0</c:v>
                </c:pt>
                <c:pt idx="22">
                  <c:v>41424.0</c:v>
                </c:pt>
              </c:numCache>
            </c:numRef>
          </c:xVal>
          <c:yVal>
            <c:numRef>
              <c:f>'--Data--'!$M$34:$M$56</c:f>
              <c:numCache>
                <c:formatCode>General</c:formatCode>
                <c:ptCount val="23"/>
                <c:pt idx="0">
                  <c:v>0.0</c:v>
                </c:pt>
                <c:pt idx="1">
                  <c:v>6.71999999999999</c:v>
                </c:pt>
                <c:pt idx="2">
                  <c:v>3.33</c:v>
                </c:pt>
                <c:pt idx="3">
                  <c:v>0.12</c:v>
                </c:pt>
                <c:pt idx="4">
                  <c:v>4.08</c:v>
                </c:pt>
                <c:pt idx="5">
                  <c:v>0.0</c:v>
                </c:pt>
                <c:pt idx="6">
                  <c:v>0.0</c:v>
                </c:pt>
                <c:pt idx="7">
                  <c:v>3.08</c:v>
                </c:pt>
                <c:pt idx="8">
                  <c:v>4.51999999999999</c:v>
                </c:pt>
                <c:pt idx="9">
                  <c:v>7.19</c:v>
                </c:pt>
                <c:pt idx="10">
                  <c:v>0.719999999999999</c:v>
                </c:pt>
                <c:pt idx="11">
                  <c:v>7.58999999999999</c:v>
                </c:pt>
                <c:pt idx="12">
                  <c:v>4.66999999999999</c:v>
                </c:pt>
                <c:pt idx="13">
                  <c:v>2.5</c:v>
                </c:pt>
                <c:pt idx="14">
                  <c:v>1.81</c:v>
                </c:pt>
                <c:pt idx="15">
                  <c:v>0.12</c:v>
                </c:pt>
                <c:pt idx="16">
                  <c:v>0.0</c:v>
                </c:pt>
                <c:pt idx="17">
                  <c:v>0.0</c:v>
                </c:pt>
                <c:pt idx="18">
                  <c:v>0.38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v>Field2</c:v>
          </c:tx>
          <c:marker>
            <c:symbol val="none"/>
          </c:marker>
          <c:xVal>
            <c:numRef>
              <c:f>'--Data--'!$C$83:$C$109</c:f>
              <c:numCache>
                <c:formatCode>d\-mmm\-yy</c:formatCode>
                <c:ptCount val="27"/>
                <c:pt idx="0">
                  <c:v>41242.0</c:v>
                </c:pt>
                <c:pt idx="1">
                  <c:v>41249.0</c:v>
                </c:pt>
                <c:pt idx="2">
                  <c:v>41256.0</c:v>
                </c:pt>
                <c:pt idx="3">
                  <c:v>41263.0</c:v>
                </c:pt>
                <c:pt idx="4">
                  <c:v>41270.0</c:v>
                </c:pt>
                <c:pt idx="5">
                  <c:v>41277.0</c:v>
                </c:pt>
                <c:pt idx="6">
                  <c:v>41284.0</c:v>
                </c:pt>
                <c:pt idx="7">
                  <c:v>41291.0</c:v>
                </c:pt>
                <c:pt idx="8">
                  <c:v>41298.0</c:v>
                </c:pt>
                <c:pt idx="9">
                  <c:v>41305.0</c:v>
                </c:pt>
                <c:pt idx="10">
                  <c:v>41312.0</c:v>
                </c:pt>
                <c:pt idx="11">
                  <c:v>41319.0</c:v>
                </c:pt>
                <c:pt idx="12">
                  <c:v>41326.0</c:v>
                </c:pt>
                <c:pt idx="13">
                  <c:v>41333.0</c:v>
                </c:pt>
                <c:pt idx="14">
                  <c:v>41340.0</c:v>
                </c:pt>
                <c:pt idx="15">
                  <c:v>41347.0</c:v>
                </c:pt>
                <c:pt idx="16">
                  <c:v>41354.0</c:v>
                </c:pt>
                <c:pt idx="17">
                  <c:v>41361.0</c:v>
                </c:pt>
                <c:pt idx="18">
                  <c:v>41368.0</c:v>
                </c:pt>
                <c:pt idx="19">
                  <c:v>41375.0</c:v>
                </c:pt>
                <c:pt idx="20">
                  <c:v>41382.0</c:v>
                </c:pt>
                <c:pt idx="21">
                  <c:v>41389.0</c:v>
                </c:pt>
                <c:pt idx="22">
                  <c:v>41396.0</c:v>
                </c:pt>
                <c:pt idx="23">
                  <c:v>41403.0</c:v>
                </c:pt>
                <c:pt idx="24">
                  <c:v>41410.0</c:v>
                </c:pt>
                <c:pt idx="25">
                  <c:v>41417.0</c:v>
                </c:pt>
                <c:pt idx="26">
                  <c:v>41424.0</c:v>
                </c:pt>
              </c:numCache>
            </c:numRef>
          </c:xVal>
          <c:yVal>
            <c:numRef>
              <c:f>'--Data--'!$M$83:$M$109</c:f>
              <c:numCache>
                <c:formatCode>General</c:formatCode>
                <c:ptCount val="27"/>
                <c:pt idx="0">
                  <c:v>0.209999999999999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15.98</c:v>
                </c:pt>
                <c:pt idx="6">
                  <c:v>19.73</c:v>
                </c:pt>
                <c:pt idx="7">
                  <c:v>11.23</c:v>
                </c:pt>
                <c:pt idx="8">
                  <c:v>14.73</c:v>
                </c:pt>
                <c:pt idx="9">
                  <c:v>4.65</c:v>
                </c:pt>
                <c:pt idx="10">
                  <c:v>4.58999999999999</c:v>
                </c:pt>
                <c:pt idx="11">
                  <c:v>9.48</c:v>
                </c:pt>
                <c:pt idx="12">
                  <c:v>8.69999999999999</c:v>
                </c:pt>
                <c:pt idx="13">
                  <c:v>13.75</c:v>
                </c:pt>
                <c:pt idx="14">
                  <c:v>10.6</c:v>
                </c:pt>
                <c:pt idx="15">
                  <c:v>7.96999999999999</c:v>
                </c:pt>
                <c:pt idx="16">
                  <c:v>8.69999999999999</c:v>
                </c:pt>
                <c:pt idx="17">
                  <c:v>10.57</c:v>
                </c:pt>
                <c:pt idx="18">
                  <c:v>6.15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4.19</c:v>
                </c:pt>
                <c:pt idx="23">
                  <c:v>0.0</c:v>
                </c:pt>
                <c:pt idx="24">
                  <c:v>0.39</c:v>
                </c:pt>
                <c:pt idx="25">
                  <c:v>0.0</c:v>
                </c:pt>
                <c:pt idx="26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v>Field3</c:v>
          </c:tx>
          <c:marker>
            <c:symbol val="none"/>
          </c:marker>
          <c:xVal>
            <c:numRef>
              <c:f>'--Data--'!$C$138:$C$162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'--Data--'!$M$138:$M$162</c:f>
              <c:numCache>
                <c:formatCode>General</c:formatCode>
                <c:ptCount val="25"/>
                <c:pt idx="0">
                  <c:v>3.10999999999999</c:v>
                </c:pt>
                <c:pt idx="1">
                  <c:v>0.0</c:v>
                </c:pt>
                <c:pt idx="2">
                  <c:v>0.0</c:v>
                </c:pt>
                <c:pt idx="3">
                  <c:v>1.48</c:v>
                </c:pt>
                <c:pt idx="4">
                  <c:v>4.66</c:v>
                </c:pt>
                <c:pt idx="5">
                  <c:v>0.1</c:v>
                </c:pt>
                <c:pt idx="6">
                  <c:v>8.32</c:v>
                </c:pt>
                <c:pt idx="7">
                  <c:v>1.92999999999999</c:v>
                </c:pt>
                <c:pt idx="8">
                  <c:v>1.95</c:v>
                </c:pt>
                <c:pt idx="9">
                  <c:v>6.54</c:v>
                </c:pt>
                <c:pt idx="10">
                  <c:v>7.24</c:v>
                </c:pt>
                <c:pt idx="11">
                  <c:v>10.57</c:v>
                </c:pt>
                <c:pt idx="12">
                  <c:v>6.29</c:v>
                </c:pt>
                <c:pt idx="13">
                  <c:v>6.19</c:v>
                </c:pt>
                <c:pt idx="14">
                  <c:v>3.68999999999999</c:v>
                </c:pt>
                <c:pt idx="15">
                  <c:v>6.78</c:v>
                </c:pt>
                <c:pt idx="16">
                  <c:v>3.89</c:v>
                </c:pt>
                <c:pt idx="17">
                  <c:v>2.43999999999999</c:v>
                </c:pt>
                <c:pt idx="18">
                  <c:v>0.02</c:v>
                </c:pt>
                <c:pt idx="19">
                  <c:v>0.0</c:v>
                </c:pt>
                <c:pt idx="20">
                  <c:v>1.63999999999999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</c:numCache>
            </c:numRef>
          </c:yVal>
          <c:smooth val="0"/>
        </c:ser>
        <c:ser>
          <c:idx val="3"/>
          <c:order val="3"/>
          <c:tx>
            <c:v>Field4</c:v>
          </c:tx>
          <c:marker>
            <c:symbol val="none"/>
          </c:marker>
          <c:xVal>
            <c:numRef>
              <c:f>'--Data--'!$C$191:$C$215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'--Data--'!$M$191:$M$215</c:f>
              <c:numCache>
                <c:formatCode>General</c:formatCode>
                <c:ptCount val="2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0.65</c:v>
                </c:pt>
                <c:pt idx="4">
                  <c:v>0.489999999999999</c:v>
                </c:pt>
                <c:pt idx="5">
                  <c:v>0.0</c:v>
                </c:pt>
                <c:pt idx="6">
                  <c:v>7.5</c:v>
                </c:pt>
                <c:pt idx="7">
                  <c:v>0.0</c:v>
                </c:pt>
                <c:pt idx="8">
                  <c:v>0.0</c:v>
                </c:pt>
                <c:pt idx="9">
                  <c:v>3.41</c:v>
                </c:pt>
                <c:pt idx="10">
                  <c:v>4.83</c:v>
                </c:pt>
                <c:pt idx="11">
                  <c:v>8.66999999999999</c:v>
                </c:pt>
                <c:pt idx="12">
                  <c:v>3.56</c:v>
                </c:pt>
                <c:pt idx="13">
                  <c:v>7.5</c:v>
                </c:pt>
                <c:pt idx="14">
                  <c:v>3.73</c:v>
                </c:pt>
                <c:pt idx="15">
                  <c:v>4.63999999999999</c:v>
                </c:pt>
                <c:pt idx="16">
                  <c:v>3.04999999999999</c:v>
                </c:pt>
                <c:pt idx="17">
                  <c:v>0.16</c:v>
                </c:pt>
                <c:pt idx="18">
                  <c:v>0.0</c:v>
                </c:pt>
                <c:pt idx="19">
                  <c:v>0.0</c:v>
                </c:pt>
                <c:pt idx="20">
                  <c:v>0.959999999999999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</c:numCache>
            </c:numRef>
          </c:yVal>
          <c:smooth val="0"/>
        </c:ser>
        <c:ser>
          <c:idx val="4"/>
          <c:order val="4"/>
          <c:tx>
            <c:v>Field5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'--Data--'!$C$455:$C$480</c:f>
              <c:numCache>
                <c:formatCode>d\-mmm\-yy</c:formatCode>
                <c:ptCount val="26"/>
                <c:pt idx="0">
                  <c:v>41249.0</c:v>
                </c:pt>
                <c:pt idx="1">
                  <c:v>41256.0</c:v>
                </c:pt>
                <c:pt idx="2">
                  <c:v>41263.0</c:v>
                </c:pt>
                <c:pt idx="3">
                  <c:v>41270.0</c:v>
                </c:pt>
                <c:pt idx="4">
                  <c:v>41277.0</c:v>
                </c:pt>
                <c:pt idx="5">
                  <c:v>41284.0</c:v>
                </c:pt>
                <c:pt idx="6">
                  <c:v>41291.0</c:v>
                </c:pt>
                <c:pt idx="7">
                  <c:v>41298.0</c:v>
                </c:pt>
                <c:pt idx="8">
                  <c:v>41305.0</c:v>
                </c:pt>
                <c:pt idx="9">
                  <c:v>41312.0</c:v>
                </c:pt>
                <c:pt idx="10">
                  <c:v>41319.0</c:v>
                </c:pt>
                <c:pt idx="11">
                  <c:v>41326.0</c:v>
                </c:pt>
                <c:pt idx="12">
                  <c:v>41333.0</c:v>
                </c:pt>
                <c:pt idx="13">
                  <c:v>41340.0</c:v>
                </c:pt>
                <c:pt idx="14">
                  <c:v>41347.0</c:v>
                </c:pt>
                <c:pt idx="15">
                  <c:v>41354.0</c:v>
                </c:pt>
                <c:pt idx="16">
                  <c:v>41361.0</c:v>
                </c:pt>
                <c:pt idx="17">
                  <c:v>41368.0</c:v>
                </c:pt>
                <c:pt idx="18">
                  <c:v>41375.0</c:v>
                </c:pt>
                <c:pt idx="19">
                  <c:v>41382.0</c:v>
                </c:pt>
                <c:pt idx="20">
                  <c:v>41389.0</c:v>
                </c:pt>
                <c:pt idx="21">
                  <c:v>41396.0</c:v>
                </c:pt>
                <c:pt idx="22">
                  <c:v>41403.0</c:v>
                </c:pt>
                <c:pt idx="23">
                  <c:v>41410.0</c:v>
                </c:pt>
                <c:pt idx="24">
                  <c:v>41417.0</c:v>
                </c:pt>
                <c:pt idx="25">
                  <c:v>41424.0</c:v>
                </c:pt>
              </c:numCache>
            </c:numRef>
          </c:xVal>
          <c:yVal>
            <c:numRef>
              <c:f>'--Data--'!$M$455:$M$480</c:f>
              <c:numCache>
                <c:formatCode>General</c:formatCode>
                <c:ptCount val="26"/>
                <c:pt idx="0">
                  <c:v>0.0</c:v>
                </c:pt>
                <c:pt idx="1">
                  <c:v>0.0</c:v>
                </c:pt>
                <c:pt idx="2">
                  <c:v>0.419999999999999</c:v>
                </c:pt>
                <c:pt idx="3">
                  <c:v>0.299999999999999</c:v>
                </c:pt>
                <c:pt idx="4">
                  <c:v>9.41999999999999</c:v>
                </c:pt>
                <c:pt idx="5">
                  <c:v>14.71</c:v>
                </c:pt>
                <c:pt idx="6">
                  <c:v>10.94</c:v>
                </c:pt>
                <c:pt idx="7">
                  <c:v>12.02</c:v>
                </c:pt>
                <c:pt idx="8">
                  <c:v>2.73</c:v>
                </c:pt>
                <c:pt idx="9">
                  <c:v>2.68999999999999</c:v>
                </c:pt>
                <c:pt idx="10">
                  <c:v>10.17</c:v>
                </c:pt>
                <c:pt idx="11">
                  <c:v>9.61999999999999</c:v>
                </c:pt>
                <c:pt idx="12">
                  <c:v>14.67</c:v>
                </c:pt>
                <c:pt idx="13">
                  <c:v>8.36999999999999</c:v>
                </c:pt>
                <c:pt idx="14">
                  <c:v>8.81</c:v>
                </c:pt>
                <c:pt idx="15">
                  <c:v>5.66</c:v>
                </c:pt>
                <c:pt idx="16">
                  <c:v>8.78999999999999</c:v>
                </c:pt>
                <c:pt idx="17">
                  <c:v>4.98</c:v>
                </c:pt>
                <c:pt idx="18">
                  <c:v>3.02999999999999</c:v>
                </c:pt>
                <c:pt idx="19">
                  <c:v>0.39</c:v>
                </c:pt>
                <c:pt idx="20">
                  <c:v>0.0</c:v>
                </c:pt>
                <c:pt idx="21">
                  <c:v>4.87</c:v>
                </c:pt>
                <c:pt idx="22">
                  <c:v>0.0</c:v>
                </c:pt>
                <c:pt idx="23">
                  <c:v>1.65999999999999</c:v>
                </c:pt>
                <c:pt idx="24">
                  <c:v>2.08999999999999</c:v>
                </c:pt>
                <c:pt idx="25">
                  <c:v>2.25</c:v>
                </c:pt>
              </c:numCache>
            </c:numRef>
          </c:yVal>
          <c:smooth val="0"/>
        </c:ser>
        <c:ser>
          <c:idx val="5"/>
          <c:order val="5"/>
          <c:tx>
            <c:v>Field6</c:v>
          </c:tx>
          <c:marker>
            <c:symbol val="none"/>
          </c:marker>
          <c:xVal>
            <c:numRef>
              <c:f>'--Data--'!$C$669:$C$692</c:f>
              <c:numCache>
                <c:formatCode>d\-mmm\-yy</c:formatCode>
                <c:ptCount val="24"/>
                <c:pt idx="0">
                  <c:v>41263.0</c:v>
                </c:pt>
                <c:pt idx="1">
                  <c:v>41270.0</c:v>
                </c:pt>
                <c:pt idx="2">
                  <c:v>41277.0</c:v>
                </c:pt>
                <c:pt idx="3">
                  <c:v>41284.0</c:v>
                </c:pt>
                <c:pt idx="4">
                  <c:v>41291.0</c:v>
                </c:pt>
                <c:pt idx="5">
                  <c:v>41298.0</c:v>
                </c:pt>
                <c:pt idx="6">
                  <c:v>41305.0</c:v>
                </c:pt>
                <c:pt idx="7">
                  <c:v>41312.0</c:v>
                </c:pt>
                <c:pt idx="8">
                  <c:v>41319.0</c:v>
                </c:pt>
                <c:pt idx="9">
                  <c:v>41326.0</c:v>
                </c:pt>
                <c:pt idx="10">
                  <c:v>41333.0</c:v>
                </c:pt>
                <c:pt idx="11">
                  <c:v>41340.0</c:v>
                </c:pt>
                <c:pt idx="12">
                  <c:v>41347.0</c:v>
                </c:pt>
                <c:pt idx="13">
                  <c:v>41354.0</c:v>
                </c:pt>
                <c:pt idx="14">
                  <c:v>41361.0</c:v>
                </c:pt>
                <c:pt idx="15">
                  <c:v>41368.0</c:v>
                </c:pt>
                <c:pt idx="16">
                  <c:v>41375.0</c:v>
                </c:pt>
                <c:pt idx="17">
                  <c:v>41382.0</c:v>
                </c:pt>
                <c:pt idx="18">
                  <c:v>41389.0</c:v>
                </c:pt>
                <c:pt idx="19">
                  <c:v>41396.0</c:v>
                </c:pt>
                <c:pt idx="20">
                  <c:v>41403.0</c:v>
                </c:pt>
                <c:pt idx="21">
                  <c:v>41410.0</c:v>
                </c:pt>
                <c:pt idx="22">
                  <c:v>41417.0</c:v>
                </c:pt>
                <c:pt idx="23">
                  <c:v>41424.0</c:v>
                </c:pt>
              </c:numCache>
            </c:numRef>
          </c:xVal>
          <c:yVal>
            <c:numRef>
              <c:f>'--Data--'!$M$669:$M$692</c:f>
              <c:numCache>
                <c:formatCode>General</c:formatCode>
                <c:ptCount val="24"/>
                <c:pt idx="0">
                  <c:v>0.0</c:v>
                </c:pt>
                <c:pt idx="1">
                  <c:v>0.0</c:v>
                </c:pt>
                <c:pt idx="2">
                  <c:v>11.56</c:v>
                </c:pt>
                <c:pt idx="3">
                  <c:v>4.65</c:v>
                </c:pt>
                <c:pt idx="4">
                  <c:v>0.05</c:v>
                </c:pt>
                <c:pt idx="5">
                  <c:v>9.10999999999999</c:v>
                </c:pt>
                <c:pt idx="6">
                  <c:v>1.02</c:v>
                </c:pt>
                <c:pt idx="7">
                  <c:v>1.07</c:v>
                </c:pt>
                <c:pt idx="8">
                  <c:v>4.49</c:v>
                </c:pt>
                <c:pt idx="9">
                  <c:v>7.29</c:v>
                </c:pt>
                <c:pt idx="10">
                  <c:v>4.41999999999999</c:v>
                </c:pt>
                <c:pt idx="11">
                  <c:v>2.29999999999999</c:v>
                </c:pt>
                <c:pt idx="12">
                  <c:v>7.63999999999999</c:v>
                </c:pt>
                <c:pt idx="13">
                  <c:v>3.89</c:v>
                </c:pt>
                <c:pt idx="14">
                  <c:v>8.50999999999999</c:v>
                </c:pt>
                <c:pt idx="15">
                  <c:v>5.41999999999999</c:v>
                </c:pt>
                <c:pt idx="16">
                  <c:v>0.32</c:v>
                </c:pt>
                <c:pt idx="17">
                  <c:v>0.0</c:v>
                </c:pt>
                <c:pt idx="18">
                  <c:v>0.0</c:v>
                </c:pt>
                <c:pt idx="19">
                  <c:v>0.979999999999999</c:v>
                </c:pt>
                <c:pt idx="20">
                  <c:v>0.0</c:v>
                </c:pt>
                <c:pt idx="21">
                  <c:v>0.07</c:v>
                </c:pt>
                <c:pt idx="22">
                  <c:v>0.05</c:v>
                </c:pt>
                <c:pt idx="23">
                  <c:v>0.08</c:v>
                </c:pt>
              </c:numCache>
            </c:numRef>
          </c:yVal>
          <c:smooth val="0"/>
        </c:ser>
        <c:ser>
          <c:idx val="6"/>
          <c:order val="6"/>
          <c:tx>
            <c:v>Field7</c:v>
          </c:tx>
          <c:marker>
            <c:symbol val="none"/>
          </c:marker>
          <c:xVal>
            <c:numRef>
              <c:f>'--Data--'!$C$721:$C$745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'--Data--'!$M$721:$M$745</c:f>
              <c:numCache>
                <c:formatCode>General</c:formatCode>
                <c:ptCount val="25"/>
                <c:pt idx="0">
                  <c:v>0.01</c:v>
                </c:pt>
                <c:pt idx="1">
                  <c:v>0.0</c:v>
                </c:pt>
                <c:pt idx="2">
                  <c:v>0.0</c:v>
                </c:pt>
                <c:pt idx="3">
                  <c:v>12.02</c:v>
                </c:pt>
                <c:pt idx="4">
                  <c:v>0.45</c:v>
                </c:pt>
                <c:pt idx="5">
                  <c:v>0.0</c:v>
                </c:pt>
                <c:pt idx="6">
                  <c:v>3.02</c:v>
                </c:pt>
                <c:pt idx="7">
                  <c:v>0.01</c:v>
                </c:pt>
                <c:pt idx="8">
                  <c:v>0.01</c:v>
                </c:pt>
                <c:pt idx="9">
                  <c:v>0.66</c:v>
                </c:pt>
                <c:pt idx="10">
                  <c:v>4.25999999999999</c:v>
                </c:pt>
                <c:pt idx="11">
                  <c:v>3.54</c:v>
                </c:pt>
                <c:pt idx="12">
                  <c:v>1.37999999999999</c:v>
                </c:pt>
                <c:pt idx="13">
                  <c:v>5.80999999999999</c:v>
                </c:pt>
                <c:pt idx="14">
                  <c:v>1.37999999999999</c:v>
                </c:pt>
                <c:pt idx="15">
                  <c:v>5.21</c:v>
                </c:pt>
                <c:pt idx="16">
                  <c:v>3.43999999999999</c:v>
                </c:pt>
                <c:pt idx="17">
                  <c:v>0.1</c:v>
                </c:pt>
                <c:pt idx="18">
                  <c:v>0.0</c:v>
                </c:pt>
                <c:pt idx="19">
                  <c:v>0.0</c:v>
                </c:pt>
                <c:pt idx="20">
                  <c:v>0.11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875688"/>
        <c:axId val="-2111872568"/>
      </c:scatterChart>
      <c:valAx>
        <c:axId val="-2111875688"/>
        <c:scaling>
          <c:orientation val="minMax"/>
          <c:max val="41430.0"/>
          <c:min val="41250.0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872568"/>
        <c:crosses val="autoZero"/>
        <c:crossBetween val="midCat"/>
      </c:valAx>
      <c:valAx>
        <c:axId val="-2111872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 mm/wk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87568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0944351998919753"/>
          <c:h val="0.052923438084183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432736242908"/>
        </c:manualLayout>
      </c:layout>
      <c:scatterChart>
        <c:scatterStyle val="lineMarker"/>
        <c:varyColors val="0"/>
        <c:ser>
          <c:idx val="0"/>
          <c:order val="0"/>
          <c:tx>
            <c:v>Field1</c:v>
          </c:tx>
          <c:marker>
            <c:symbol val="none"/>
          </c:marker>
          <c:xVal>
            <c:numRef>
              <c:f>'--Data--'!$C$34:$C$56</c:f>
              <c:numCache>
                <c:formatCode>d\-mmm\-yy</c:formatCode>
                <c:ptCount val="23"/>
                <c:pt idx="0">
                  <c:v>41270.0</c:v>
                </c:pt>
                <c:pt idx="1">
                  <c:v>41277.0</c:v>
                </c:pt>
                <c:pt idx="2">
                  <c:v>41284.0</c:v>
                </c:pt>
                <c:pt idx="3">
                  <c:v>41291.0</c:v>
                </c:pt>
                <c:pt idx="4">
                  <c:v>41298.0</c:v>
                </c:pt>
                <c:pt idx="5">
                  <c:v>41305.0</c:v>
                </c:pt>
                <c:pt idx="6">
                  <c:v>41312.0</c:v>
                </c:pt>
                <c:pt idx="7">
                  <c:v>41319.0</c:v>
                </c:pt>
                <c:pt idx="8">
                  <c:v>41326.0</c:v>
                </c:pt>
                <c:pt idx="9">
                  <c:v>41333.0</c:v>
                </c:pt>
                <c:pt idx="10">
                  <c:v>41340.0</c:v>
                </c:pt>
                <c:pt idx="11">
                  <c:v>41347.0</c:v>
                </c:pt>
                <c:pt idx="12">
                  <c:v>41354.0</c:v>
                </c:pt>
                <c:pt idx="13">
                  <c:v>41361.0</c:v>
                </c:pt>
                <c:pt idx="14">
                  <c:v>41368.0</c:v>
                </c:pt>
                <c:pt idx="15">
                  <c:v>41375.0</c:v>
                </c:pt>
                <c:pt idx="16">
                  <c:v>41382.0</c:v>
                </c:pt>
                <c:pt idx="17">
                  <c:v>41389.0</c:v>
                </c:pt>
                <c:pt idx="18">
                  <c:v>41396.0</c:v>
                </c:pt>
                <c:pt idx="19">
                  <c:v>41403.0</c:v>
                </c:pt>
                <c:pt idx="20">
                  <c:v>41410.0</c:v>
                </c:pt>
                <c:pt idx="21">
                  <c:v>41417.0</c:v>
                </c:pt>
                <c:pt idx="22">
                  <c:v>41424.0</c:v>
                </c:pt>
              </c:numCache>
            </c:numRef>
          </c:xVal>
          <c:yVal>
            <c:numRef>
              <c:f>'--Data--'!$V$34:$V$56</c:f>
              <c:numCache>
                <c:formatCode>General</c:formatCode>
                <c:ptCount val="23"/>
                <c:pt idx="0">
                  <c:v>0.0</c:v>
                </c:pt>
                <c:pt idx="1">
                  <c:v>0.14</c:v>
                </c:pt>
                <c:pt idx="2">
                  <c:v>2.0</c:v>
                </c:pt>
                <c:pt idx="3">
                  <c:v>1.72</c:v>
                </c:pt>
                <c:pt idx="4">
                  <c:v>3.35999999999999</c:v>
                </c:pt>
                <c:pt idx="5">
                  <c:v>3.56999999999999</c:v>
                </c:pt>
                <c:pt idx="6">
                  <c:v>3.72</c:v>
                </c:pt>
                <c:pt idx="7">
                  <c:v>3.31999999999999</c:v>
                </c:pt>
                <c:pt idx="8">
                  <c:v>3.25999999999999</c:v>
                </c:pt>
                <c:pt idx="9">
                  <c:v>3.83</c:v>
                </c:pt>
                <c:pt idx="10">
                  <c:v>3.41999999999999</c:v>
                </c:pt>
                <c:pt idx="11">
                  <c:v>3.54999999999999</c:v>
                </c:pt>
                <c:pt idx="12">
                  <c:v>3.52999999999999</c:v>
                </c:pt>
                <c:pt idx="13">
                  <c:v>3.0</c:v>
                </c:pt>
                <c:pt idx="14">
                  <c:v>3.97</c:v>
                </c:pt>
                <c:pt idx="15">
                  <c:v>3.93</c:v>
                </c:pt>
                <c:pt idx="16">
                  <c:v>3.43999999999999</c:v>
                </c:pt>
                <c:pt idx="17">
                  <c:v>3.12</c:v>
                </c:pt>
                <c:pt idx="18">
                  <c:v>2.74</c:v>
                </c:pt>
                <c:pt idx="19">
                  <c:v>1.56</c:v>
                </c:pt>
                <c:pt idx="20">
                  <c:v>2.0</c:v>
                </c:pt>
                <c:pt idx="21">
                  <c:v>2.0</c:v>
                </c:pt>
                <c:pt idx="22">
                  <c:v>1.67999999999999</c:v>
                </c:pt>
              </c:numCache>
            </c:numRef>
          </c:yVal>
          <c:smooth val="0"/>
        </c:ser>
        <c:ser>
          <c:idx val="1"/>
          <c:order val="1"/>
          <c:tx>
            <c:v>Field2</c:v>
          </c:tx>
          <c:marker>
            <c:symbol val="none"/>
          </c:marker>
          <c:xVal>
            <c:numRef>
              <c:f>'--Data--'!$C$83:$C$109</c:f>
              <c:numCache>
                <c:formatCode>d\-mmm\-yy</c:formatCode>
                <c:ptCount val="27"/>
                <c:pt idx="0">
                  <c:v>41242.0</c:v>
                </c:pt>
                <c:pt idx="1">
                  <c:v>41249.0</c:v>
                </c:pt>
                <c:pt idx="2">
                  <c:v>41256.0</c:v>
                </c:pt>
                <c:pt idx="3">
                  <c:v>41263.0</c:v>
                </c:pt>
                <c:pt idx="4">
                  <c:v>41270.0</c:v>
                </c:pt>
                <c:pt idx="5">
                  <c:v>41277.0</c:v>
                </c:pt>
                <c:pt idx="6">
                  <c:v>41284.0</c:v>
                </c:pt>
                <c:pt idx="7">
                  <c:v>41291.0</c:v>
                </c:pt>
                <c:pt idx="8">
                  <c:v>41298.0</c:v>
                </c:pt>
                <c:pt idx="9">
                  <c:v>41305.0</c:v>
                </c:pt>
                <c:pt idx="10">
                  <c:v>41312.0</c:v>
                </c:pt>
                <c:pt idx="11">
                  <c:v>41319.0</c:v>
                </c:pt>
                <c:pt idx="12">
                  <c:v>41326.0</c:v>
                </c:pt>
                <c:pt idx="13">
                  <c:v>41333.0</c:v>
                </c:pt>
                <c:pt idx="14">
                  <c:v>41340.0</c:v>
                </c:pt>
                <c:pt idx="15">
                  <c:v>41347.0</c:v>
                </c:pt>
                <c:pt idx="16">
                  <c:v>41354.0</c:v>
                </c:pt>
                <c:pt idx="17">
                  <c:v>41361.0</c:v>
                </c:pt>
                <c:pt idx="18">
                  <c:v>41368.0</c:v>
                </c:pt>
                <c:pt idx="19">
                  <c:v>41375.0</c:v>
                </c:pt>
                <c:pt idx="20">
                  <c:v>41382.0</c:v>
                </c:pt>
                <c:pt idx="21">
                  <c:v>41389.0</c:v>
                </c:pt>
                <c:pt idx="22">
                  <c:v>41396.0</c:v>
                </c:pt>
                <c:pt idx="23">
                  <c:v>41403.0</c:v>
                </c:pt>
                <c:pt idx="24">
                  <c:v>41410.0</c:v>
                </c:pt>
                <c:pt idx="25">
                  <c:v>41417.0</c:v>
                </c:pt>
                <c:pt idx="26">
                  <c:v>41424.0</c:v>
                </c:pt>
              </c:numCache>
            </c:numRef>
          </c:xVal>
          <c:yVal>
            <c:numRef>
              <c:f>'--Data--'!$V$83:$V$109</c:f>
              <c:numCache>
                <c:formatCode>General</c:formatCode>
                <c:ptCount val="27"/>
                <c:pt idx="0">
                  <c:v>1.96</c:v>
                </c:pt>
                <c:pt idx="1">
                  <c:v>0.419999999999999</c:v>
                </c:pt>
                <c:pt idx="2">
                  <c:v>0.479999999999999</c:v>
                </c:pt>
                <c:pt idx="3">
                  <c:v>1.91999999999999</c:v>
                </c:pt>
                <c:pt idx="4">
                  <c:v>1.78</c:v>
                </c:pt>
                <c:pt idx="5">
                  <c:v>2.7</c:v>
                </c:pt>
                <c:pt idx="6">
                  <c:v>2.81</c:v>
                </c:pt>
                <c:pt idx="7">
                  <c:v>2.50999999999999</c:v>
                </c:pt>
                <c:pt idx="8">
                  <c:v>3.66</c:v>
                </c:pt>
                <c:pt idx="9">
                  <c:v>4.03</c:v>
                </c:pt>
                <c:pt idx="10">
                  <c:v>4.17999999999999</c:v>
                </c:pt>
                <c:pt idx="11">
                  <c:v>3.41999999999999</c:v>
                </c:pt>
                <c:pt idx="12">
                  <c:v>3.37999999999999</c:v>
                </c:pt>
                <c:pt idx="13">
                  <c:v>3.74</c:v>
                </c:pt>
                <c:pt idx="14">
                  <c:v>3.39999999999999</c:v>
                </c:pt>
                <c:pt idx="15">
                  <c:v>3.66</c:v>
                </c:pt>
                <c:pt idx="16">
                  <c:v>3.52999999999999</c:v>
                </c:pt>
                <c:pt idx="17">
                  <c:v>2.79</c:v>
                </c:pt>
                <c:pt idx="18">
                  <c:v>3.58999999999999</c:v>
                </c:pt>
                <c:pt idx="19">
                  <c:v>2.08</c:v>
                </c:pt>
                <c:pt idx="20">
                  <c:v>1.99</c:v>
                </c:pt>
                <c:pt idx="21">
                  <c:v>1.64999999999999</c:v>
                </c:pt>
                <c:pt idx="22">
                  <c:v>2.08999999999999</c:v>
                </c:pt>
                <c:pt idx="23">
                  <c:v>1.72</c:v>
                </c:pt>
                <c:pt idx="24">
                  <c:v>2.27999999999999</c:v>
                </c:pt>
                <c:pt idx="25">
                  <c:v>2.02</c:v>
                </c:pt>
                <c:pt idx="26">
                  <c:v>1.42999999999999</c:v>
                </c:pt>
              </c:numCache>
            </c:numRef>
          </c:yVal>
          <c:smooth val="0"/>
        </c:ser>
        <c:ser>
          <c:idx val="2"/>
          <c:order val="2"/>
          <c:tx>
            <c:v>Field3</c:v>
          </c:tx>
          <c:marker>
            <c:symbol val="none"/>
          </c:marker>
          <c:xVal>
            <c:numRef>
              <c:f>'--Data--'!$C$138:$C$162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'--Data--'!$V$138:$V$162</c:f>
              <c:numCache>
                <c:formatCode>General</c:formatCode>
                <c:ptCount val="25"/>
                <c:pt idx="0">
                  <c:v>2.00999999999999</c:v>
                </c:pt>
                <c:pt idx="1">
                  <c:v>0.22</c:v>
                </c:pt>
                <c:pt idx="2">
                  <c:v>0.22</c:v>
                </c:pt>
                <c:pt idx="3">
                  <c:v>1.76</c:v>
                </c:pt>
                <c:pt idx="4">
                  <c:v>2.39</c:v>
                </c:pt>
                <c:pt idx="5">
                  <c:v>2.04999999999999</c:v>
                </c:pt>
                <c:pt idx="6">
                  <c:v>3.5</c:v>
                </c:pt>
                <c:pt idx="7">
                  <c:v>3.96</c:v>
                </c:pt>
                <c:pt idx="8">
                  <c:v>4.11</c:v>
                </c:pt>
                <c:pt idx="9">
                  <c:v>3.46</c:v>
                </c:pt>
                <c:pt idx="10">
                  <c:v>3.48</c:v>
                </c:pt>
                <c:pt idx="11">
                  <c:v>3.91999999999999</c:v>
                </c:pt>
                <c:pt idx="12">
                  <c:v>3.54999999999999</c:v>
                </c:pt>
                <c:pt idx="13">
                  <c:v>3.75999999999999</c:v>
                </c:pt>
                <c:pt idx="14">
                  <c:v>3.7</c:v>
                </c:pt>
                <c:pt idx="15">
                  <c:v>3.12999999999999</c:v>
                </c:pt>
                <c:pt idx="16">
                  <c:v>3.98</c:v>
                </c:pt>
                <c:pt idx="17">
                  <c:v>4.05999999999999</c:v>
                </c:pt>
                <c:pt idx="18">
                  <c:v>3.56999999999999</c:v>
                </c:pt>
                <c:pt idx="19">
                  <c:v>2.81</c:v>
                </c:pt>
                <c:pt idx="20">
                  <c:v>2.93</c:v>
                </c:pt>
                <c:pt idx="21">
                  <c:v>1.91999999999999</c:v>
                </c:pt>
                <c:pt idx="22">
                  <c:v>2.10999999999999</c:v>
                </c:pt>
                <c:pt idx="23">
                  <c:v>1.77</c:v>
                </c:pt>
                <c:pt idx="24">
                  <c:v>1.5</c:v>
                </c:pt>
              </c:numCache>
            </c:numRef>
          </c:yVal>
          <c:smooth val="0"/>
        </c:ser>
        <c:ser>
          <c:idx val="3"/>
          <c:order val="3"/>
          <c:tx>
            <c:v>Field4</c:v>
          </c:tx>
          <c:marker>
            <c:symbol val="none"/>
          </c:marker>
          <c:xVal>
            <c:numRef>
              <c:f>'--Data--'!$C$191:$C$215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'--Data--'!$V$191:$V$215</c:f>
              <c:numCache>
                <c:formatCode>General</c:formatCode>
                <c:ptCount val="25"/>
                <c:pt idx="0">
                  <c:v>0.89</c:v>
                </c:pt>
                <c:pt idx="1">
                  <c:v>0.16</c:v>
                </c:pt>
                <c:pt idx="2">
                  <c:v>0.16</c:v>
                </c:pt>
                <c:pt idx="3">
                  <c:v>1.47</c:v>
                </c:pt>
                <c:pt idx="4">
                  <c:v>2.23</c:v>
                </c:pt>
                <c:pt idx="5">
                  <c:v>1.38999999999999</c:v>
                </c:pt>
                <c:pt idx="6">
                  <c:v>3.41999999999999</c:v>
                </c:pt>
                <c:pt idx="7">
                  <c:v>3.62</c:v>
                </c:pt>
                <c:pt idx="8">
                  <c:v>3.77999999999999</c:v>
                </c:pt>
                <c:pt idx="9">
                  <c:v>3.29</c:v>
                </c:pt>
                <c:pt idx="10">
                  <c:v>3.25999999999999</c:v>
                </c:pt>
                <c:pt idx="11">
                  <c:v>3.72</c:v>
                </c:pt>
                <c:pt idx="12">
                  <c:v>3.35</c:v>
                </c:pt>
                <c:pt idx="13">
                  <c:v>3.52</c:v>
                </c:pt>
                <c:pt idx="14">
                  <c:v>3.48</c:v>
                </c:pt>
                <c:pt idx="15">
                  <c:v>2.93999999999999</c:v>
                </c:pt>
                <c:pt idx="16">
                  <c:v>3.95</c:v>
                </c:pt>
                <c:pt idx="17">
                  <c:v>3.83999999999999</c:v>
                </c:pt>
                <c:pt idx="18">
                  <c:v>3.41</c:v>
                </c:pt>
                <c:pt idx="19">
                  <c:v>2.50999999999999</c:v>
                </c:pt>
                <c:pt idx="20">
                  <c:v>2.79999999999999</c:v>
                </c:pt>
                <c:pt idx="21">
                  <c:v>1.57</c:v>
                </c:pt>
                <c:pt idx="22">
                  <c:v>2.10999999999999</c:v>
                </c:pt>
                <c:pt idx="23">
                  <c:v>2.02</c:v>
                </c:pt>
                <c:pt idx="24">
                  <c:v>1.87</c:v>
                </c:pt>
              </c:numCache>
            </c:numRef>
          </c:yVal>
          <c:smooth val="0"/>
        </c:ser>
        <c:ser>
          <c:idx val="4"/>
          <c:order val="4"/>
          <c:tx>
            <c:v>Field5</c:v>
          </c:tx>
          <c:spPr>
            <a:ln>
              <a:prstDash val="sysDot"/>
            </a:ln>
          </c:spPr>
          <c:marker>
            <c:symbol val="none"/>
          </c:marker>
          <c:xVal>
            <c:numRef>
              <c:f>'--Data--'!$C$455:$C$480</c:f>
              <c:numCache>
                <c:formatCode>d\-mmm\-yy</c:formatCode>
                <c:ptCount val="26"/>
                <c:pt idx="0">
                  <c:v>41249.0</c:v>
                </c:pt>
                <c:pt idx="1">
                  <c:v>41256.0</c:v>
                </c:pt>
                <c:pt idx="2">
                  <c:v>41263.0</c:v>
                </c:pt>
                <c:pt idx="3">
                  <c:v>41270.0</c:v>
                </c:pt>
                <c:pt idx="4">
                  <c:v>41277.0</c:v>
                </c:pt>
                <c:pt idx="5">
                  <c:v>41284.0</c:v>
                </c:pt>
                <c:pt idx="6">
                  <c:v>41291.0</c:v>
                </c:pt>
                <c:pt idx="7">
                  <c:v>41298.0</c:v>
                </c:pt>
                <c:pt idx="8">
                  <c:v>41305.0</c:v>
                </c:pt>
                <c:pt idx="9">
                  <c:v>41312.0</c:v>
                </c:pt>
                <c:pt idx="10">
                  <c:v>41319.0</c:v>
                </c:pt>
                <c:pt idx="11">
                  <c:v>41326.0</c:v>
                </c:pt>
                <c:pt idx="12">
                  <c:v>41333.0</c:v>
                </c:pt>
                <c:pt idx="13">
                  <c:v>41340.0</c:v>
                </c:pt>
                <c:pt idx="14">
                  <c:v>41347.0</c:v>
                </c:pt>
                <c:pt idx="15">
                  <c:v>41354.0</c:v>
                </c:pt>
                <c:pt idx="16">
                  <c:v>41361.0</c:v>
                </c:pt>
                <c:pt idx="17">
                  <c:v>41368.0</c:v>
                </c:pt>
                <c:pt idx="18">
                  <c:v>41375.0</c:v>
                </c:pt>
                <c:pt idx="19">
                  <c:v>41382.0</c:v>
                </c:pt>
                <c:pt idx="20">
                  <c:v>41389.0</c:v>
                </c:pt>
                <c:pt idx="21">
                  <c:v>41396.0</c:v>
                </c:pt>
                <c:pt idx="22">
                  <c:v>41403.0</c:v>
                </c:pt>
                <c:pt idx="23">
                  <c:v>41410.0</c:v>
                </c:pt>
                <c:pt idx="24">
                  <c:v>41417.0</c:v>
                </c:pt>
                <c:pt idx="25">
                  <c:v>41424.0</c:v>
                </c:pt>
              </c:numCache>
            </c:numRef>
          </c:xVal>
          <c:yVal>
            <c:numRef>
              <c:f>'--Data--'!$V$455:$V$480</c:f>
              <c:numCache>
                <c:formatCode>General</c:formatCode>
                <c:ptCount val="26"/>
                <c:pt idx="0">
                  <c:v>0.0</c:v>
                </c:pt>
                <c:pt idx="1">
                  <c:v>0.0</c:v>
                </c:pt>
                <c:pt idx="2">
                  <c:v>1.61</c:v>
                </c:pt>
                <c:pt idx="3">
                  <c:v>1.52</c:v>
                </c:pt>
                <c:pt idx="4">
                  <c:v>2.58</c:v>
                </c:pt>
                <c:pt idx="5">
                  <c:v>2.81</c:v>
                </c:pt>
                <c:pt idx="6">
                  <c:v>2.54</c:v>
                </c:pt>
                <c:pt idx="7">
                  <c:v>3.71</c:v>
                </c:pt>
                <c:pt idx="8">
                  <c:v>4.26999999999999</c:v>
                </c:pt>
                <c:pt idx="9">
                  <c:v>4.42999999999999</c:v>
                </c:pt>
                <c:pt idx="10">
                  <c:v>3.66</c:v>
                </c:pt>
                <c:pt idx="11">
                  <c:v>3.5</c:v>
                </c:pt>
                <c:pt idx="12">
                  <c:v>3.85999999999999</c:v>
                </c:pt>
                <c:pt idx="13">
                  <c:v>3.52999999999999</c:v>
                </c:pt>
                <c:pt idx="14">
                  <c:v>3.75999999999999</c:v>
                </c:pt>
                <c:pt idx="15">
                  <c:v>3.68999999999999</c:v>
                </c:pt>
                <c:pt idx="16">
                  <c:v>3.14999999999999</c:v>
                </c:pt>
                <c:pt idx="17">
                  <c:v>3.93</c:v>
                </c:pt>
                <c:pt idx="18">
                  <c:v>3.72</c:v>
                </c:pt>
                <c:pt idx="19">
                  <c:v>3.66</c:v>
                </c:pt>
                <c:pt idx="20">
                  <c:v>2.52999999999999</c:v>
                </c:pt>
                <c:pt idx="21">
                  <c:v>2.52</c:v>
                </c:pt>
                <c:pt idx="22">
                  <c:v>2.06</c:v>
                </c:pt>
                <c:pt idx="23">
                  <c:v>2.52999999999999</c:v>
                </c:pt>
                <c:pt idx="24">
                  <c:v>2.5</c:v>
                </c:pt>
                <c:pt idx="25">
                  <c:v>2.16999999999999</c:v>
                </c:pt>
              </c:numCache>
            </c:numRef>
          </c:yVal>
          <c:smooth val="0"/>
        </c:ser>
        <c:ser>
          <c:idx val="5"/>
          <c:order val="5"/>
          <c:tx>
            <c:v>Field6</c:v>
          </c:tx>
          <c:marker>
            <c:symbol val="none"/>
          </c:marker>
          <c:xVal>
            <c:numRef>
              <c:f>'--Data--'!$C$669:$C$692</c:f>
              <c:numCache>
                <c:formatCode>d\-mmm\-yy</c:formatCode>
                <c:ptCount val="24"/>
                <c:pt idx="0">
                  <c:v>41263.0</c:v>
                </c:pt>
                <c:pt idx="1">
                  <c:v>41270.0</c:v>
                </c:pt>
                <c:pt idx="2">
                  <c:v>41277.0</c:v>
                </c:pt>
                <c:pt idx="3">
                  <c:v>41284.0</c:v>
                </c:pt>
                <c:pt idx="4">
                  <c:v>41291.0</c:v>
                </c:pt>
                <c:pt idx="5">
                  <c:v>41298.0</c:v>
                </c:pt>
                <c:pt idx="6">
                  <c:v>41305.0</c:v>
                </c:pt>
                <c:pt idx="7">
                  <c:v>41312.0</c:v>
                </c:pt>
                <c:pt idx="8">
                  <c:v>41319.0</c:v>
                </c:pt>
                <c:pt idx="9">
                  <c:v>41326.0</c:v>
                </c:pt>
                <c:pt idx="10">
                  <c:v>41333.0</c:v>
                </c:pt>
                <c:pt idx="11">
                  <c:v>41340.0</c:v>
                </c:pt>
                <c:pt idx="12">
                  <c:v>41347.0</c:v>
                </c:pt>
                <c:pt idx="13">
                  <c:v>41354.0</c:v>
                </c:pt>
                <c:pt idx="14">
                  <c:v>41361.0</c:v>
                </c:pt>
                <c:pt idx="15">
                  <c:v>41368.0</c:v>
                </c:pt>
                <c:pt idx="16">
                  <c:v>41375.0</c:v>
                </c:pt>
                <c:pt idx="17">
                  <c:v>41382.0</c:v>
                </c:pt>
                <c:pt idx="18">
                  <c:v>41389.0</c:v>
                </c:pt>
                <c:pt idx="19">
                  <c:v>41396.0</c:v>
                </c:pt>
                <c:pt idx="20">
                  <c:v>41403.0</c:v>
                </c:pt>
                <c:pt idx="21">
                  <c:v>41410.0</c:v>
                </c:pt>
                <c:pt idx="22">
                  <c:v>41417.0</c:v>
                </c:pt>
                <c:pt idx="23">
                  <c:v>41424.0</c:v>
                </c:pt>
              </c:numCache>
            </c:numRef>
          </c:xVal>
          <c:yVal>
            <c:numRef>
              <c:f>'--Data--'!$V$669:$V$692</c:f>
              <c:numCache>
                <c:formatCode>General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1.91999999999999</c:v>
                </c:pt>
                <c:pt idx="3">
                  <c:v>2.48</c:v>
                </c:pt>
                <c:pt idx="4">
                  <c:v>1.74</c:v>
                </c:pt>
                <c:pt idx="5">
                  <c:v>3.54</c:v>
                </c:pt>
                <c:pt idx="6">
                  <c:v>3.85999999999999</c:v>
                </c:pt>
                <c:pt idx="7">
                  <c:v>4.0</c:v>
                </c:pt>
                <c:pt idx="8">
                  <c:v>3.39</c:v>
                </c:pt>
                <c:pt idx="9">
                  <c:v>3.27999999999999</c:v>
                </c:pt>
                <c:pt idx="10">
                  <c:v>3.81</c:v>
                </c:pt>
                <c:pt idx="11">
                  <c:v>3.41999999999999</c:v>
                </c:pt>
                <c:pt idx="12">
                  <c:v>3.56999999999999</c:v>
                </c:pt>
                <c:pt idx="13">
                  <c:v>3.52999999999999</c:v>
                </c:pt>
                <c:pt idx="14">
                  <c:v>3.0</c:v>
                </c:pt>
                <c:pt idx="15">
                  <c:v>4.08</c:v>
                </c:pt>
                <c:pt idx="16">
                  <c:v>3.79</c:v>
                </c:pt>
                <c:pt idx="17">
                  <c:v>3.33</c:v>
                </c:pt>
                <c:pt idx="18">
                  <c:v>2.50999999999999</c:v>
                </c:pt>
                <c:pt idx="19">
                  <c:v>2.71</c:v>
                </c:pt>
                <c:pt idx="20">
                  <c:v>1.63999999999999</c:v>
                </c:pt>
                <c:pt idx="21">
                  <c:v>2.31</c:v>
                </c:pt>
                <c:pt idx="22">
                  <c:v>2.14999999999999</c:v>
                </c:pt>
                <c:pt idx="23">
                  <c:v>1.90999999999999</c:v>
                </c:pt>
              </c:numCache>
            </c:numRef>
          </c:yVal>
          <c:smooth val="0"/>
        </c:ser>
        <c:ser>
          <c:idx val="6"/>
          <c:order val="6"/>
          <c:tx>
            <c:v>Field7</c:v>
          </c:tx>
          <c:marker>
            <c:symbol val="none"/>
          </c:marker>
          <c:xVal>
            <c:numRef>
              <c:f>'--Data--'!$C$721:$C$745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'--Data--'!$V$721:$V$745</c:f>
              <c:numCache>
                <c:formatCode>General</c:formatCode>
                <c:ptCount val="25"/>
                <c:pt idx="0">
                  <c:v>1.22</c:v>
                </c:pt>
                <c:pt idx="1">
                  <c:v>0.02</c:v>
                </c:pt>
                <c:pt idx="2">
                  <c:v>0.02</c:v>
                </c:pt>
                <c:pt idx="3">
                  <c:v>1.87</c:v>
                </c:pt>
                <c:pt idx="4">
                  <c:v>2.39999999999999</c:v>
                </c:pt>
                <c:pt idx="5">
                  <c:v>1.49</c:v>
                </c:pt>
                <c:pt idx="6">
                  <c:v>2.60999999999999</c:v>
                </c:pt>
                <c:pt idx="7">
                  <c:v>3.33</c:v>
                </c:pt>
                <c:pt idx="8">
                  <c:v>3.46</c:v>
                </c:pt>
                <c:pt idx="9">
                  <c:v>3.12</c:v>
                </c:pt>
                <c:pt idx="10">
                  <c:v>3.16</c:v>
                </c:pt>
                <c:pt idx="11">
                  <c:v>3.77999999999999</c:v>
                </c:pt>
                <c:pt idx="12">
                  <c:v>3.39999999999999</c:v>
                </c:pt>
                <c:pt idx="13">
                  <c:v>3.54999999999999</c:v>
                </c:pt>
                <c:pt idx="14">
                  <c:v>3.45</c:v>
                </c:pt>
                <c:pt idx="15">
                  <c:v>2.95</c:v>
                </c:pt>
                <c:pt idx="16">
                  <c:v>4.03</c:v>
                </c:pt>
                <c:pt idx="17">
                  <c:v>3.5</c:v>
                </c:pt>
                <c:pt idx="18">
                  <c:v>3.0</c:v>
                </c:pt>
                <c:pt idx="19">
                  <c:v>2.45</c:v>
                </c:pt>
                <c:pt idx="20">
                  <c:v>2.56</c:v>
                </c:pt>
                <c:pt idx="21">
                  <c:v>1.37</c:v>
                </c:pt>
                <c:pt idx="22">
                  <c:v>1.88999999999999</c:v>
                </c:pt>
                <c:pt idx="23">
                  <c:v>1.78</c:v>
                </c:pt>
                <c:pt idx="24">
                  <c:v>1.51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797144"/>
        <c:axId val="-2112800248"/>
      </c:scatterChart>
      <c:valAx>
        <c:axId val="-2112797144"/>
        <c:scaling>
          <c:orientation val="minMax"/>
          <c:max val="41430.0"/>
          <c:min val="41250.0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800248"/>
        <c:crosses val="autoZero"/>
        <c:crossBetween val="midCat"/>
      </c:valAx>
      <c:valAx>
        <c:axId val="-2112800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WUE  kg/m3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27971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0944351998919753"/>
          <c:h val="0.37046406658928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432736242908"/>
        </c:manualLayout>
      </c:layout>
      <c:scatterChart>
        <c:scatterStyle val="lineMarker"/>
        <c:varyColors val="0"/>
        <c:ser>
          <c:idx val="0"/>
          <c:order val="0"/>
          <c:tx>
            <c:v>Field1</c:v>
          </c:tx>
          <c:marker>
            <c:symbol val="none"/>
          </c:marker>
          <c:xVal>
            <c:numRef>
              <c:f>'--Data--'!$C$34:$C$56</c:f>
              <c:numCache>
                <c:formatCode>d\-mmm\-yy</c:formatCode>
                <c:ptCount val="23"/>
                <c:pt idx="0">
                  <c:v>41270.0</c:v>
                </c:pt>
                <c:pt idx="1">
                  <c:v>41277.0</c:v>
                </c:pt>
                <c:pt idx="2">
                  <c:v>41284.0</c:v>
                </c:pt>
                <c:pt idx="3">
                  <c:v>41291.0</c:v>
                </c:pt>
                <c:pt idx="4">
                  <c:v>41298.0</c:v>
                </c:pt>
                <c:pt idx="5">
                  <c:v>41305.0</c:v>
                </c:pt>
                <c:pt idx="6">
                  <c:v>41312.0</c:v>
                </c:pt>
                <c:pt idx="7">
                  <c:v>41319.0</c:v>
                </c:pt>
                <c:pt idx="8">
                  <c:v>41326.0</c:v>
                </c:pt>
                <c:pt idx="9">
                  <c:v>41333.0</c:v>
                </c:pt>
                <c:pt idx="10">
                  <c:v>41340.0</c:v>
                </c:pt>
                <c:pt idx="11">
                  <c:v>41347.0</c:v>
                </c:pt>
                <c:pt idx="12">
                  <c:v>41354.0</c:v>
                </c:pt>
                <c:pt idx="13">
                  <c:v>41361.0</c:v>
                </c:pt>
                <c:pt idx="14">
                  <c:v>41368.0</c:v>
                </c:pt>
                <c:pt idx="15">
                  <c:v>41375.0</c:v>
                </c:pt>
                <c:pt idx="16">
                  <c:v>41382.0</c:v>
                </c:pt>
                <c:pt idx="17">
                  <c:v>41389.0</c:v>
                </c:pt>
                <c:pt idx="18">
                  <c:v>41396.0</c:v>
                </c:pt>
                <c:pt idx="19">
                  <c:v>41403.0</c:v>
                </c:pt>
                <c:pt idx="20">
                  <c:v>41410.0</c:v>
                </c:pt>
                <c:pt idx="21">
                  <c:v>41417.0</c:v>
                </c:pt>
                <c:pt idx="22">
                  <c:v>41424.0</c:v>
                </c:pt>
              </c:numCache>
            </c:numRef>
          </c:xVal>
          <c:yVal>
            <c:numRef>
              <c:f>'--Data--'!$K$34:$K$56</c:f>
              <c:numCache>
                <c:formatCode>General</c:formatCode>
                <c:ptCount val="23"/>
                <c:pt idx="0">
                  <c:v>28.46</c:v>
                </c:pt>
                <c:pt idx="1">
                  <c:v>1.73</c:v>
                </c:pt>
                <c:pt idx="2">
                  <c:v>16.1</c:v>
                </c:pt>
                <c:pt idx="3">
                  <c:v>19.17</c:v>
                </c:pt>
                <c:pt idx="4">
                  <c:v>46.39</c:v>
                </c:pt>
                <c:pt idx="5">
                  <c:v>52.77</c:v>
                </c:pt>
                <c:pt idx="6">
                  <c:v>51.67</c:v>
                </c:pt>
                <c:pt idx="7">
                  <c:v>46.99</c:v>
                </c:pt>
                <c:pt idx="8">
                  <c:v>46.99</c:v>
                </c:pt>
                <c:pt idx="9">
                  <c:v>44.2899999999999</c:v>
                </c:pt>
                <c:pt idx="10">
                  <c:v>48.53</c:v>
                </c:pt>
                <c:pt idx="11">
                  <c:v>40.5399999999999</c:v>
                </c:pt>
                <c:pt idx="12">
                  <c:v>42.8299999999999</c:v>
                </c:pt>
                <c:pt idx="13">
                  <c:v>36.34</c:v>
                </c:pt>
                <c:pt idx="14">
                  <c:v>17.8299999999999</c:v>
                </c:pt>
                <c:pt idx="15">
                  <c:v>27.35</c:v>
                </c:pt>
                <c:pt idx="16">
                  <c:v>32.39</c:v>
                </c:pt>
                <c:pt idx="17">
                  <c:v>17.4699999999999</c:v>
                </c:pt>
                <c:pt idx="18">
                  <c:v>14.98</c:v>
                </c:pt>
                <c:pt idx="19">
                  <c:v>21.82</c:v>
                </c:pt>
                <c:pt idx="20">
                  <c:v>12.72</c:v>
                </c:pt>
                <c:pt idx="21">
                  <c:v>12.43</c:v>
                </c:pt>
                <c:pt idx="22">
                  <c:v>13.5399999999999</c:v>
                </c:pt>
              </c:numCache>
            </c:numRef>
          </c:yVal>
          <c:smooth val="0"/>
        </c:ser>
        <c:ser>
          <c:idx val="1"/>
          <c:order val="1"/>
          <c:tx>
            <c:v>Field2</c:v>
          </c:tx>
          <c:marker>
            <c:symbol val="none"/>
          </c:marker>
          <c:xVal>
            <c:numRef>
              <c:f>'--Data--'!$C$83:$C$109</c:f>
              <c:numCache>
                <c:formatCode>d\-mmm\-yy</c:formatCode>
                <c:ptCount val="27"/>
                <c:pt idx="0">
                  <c:v>41242.0</c:v>
                </c:pt>
                <c:pt idx="1">
                  <c:v>41249.0</c:v>
                </c:pt>
                <c:pt idx="2">
                  <c:v>41256.0</c:v>
                </c:pt>
                <c:pt idx="3">
                  <c:v>41263.0</c:v>
                </c:pt>
                <c:pt idx="4">
                  <c:v>41270.0</c:v>
                </c:pt>
                <c:pt idx="5">
                  <c:v>41277.0</c:v>
                </c:pt>
                <c:pt idx="6">
                  <c:v>41284.0</c:v>
                </c:pt>
                <c:pt idx="7">
                  <c:v>41291.0</c:v>
                </c:pt>
                <c:pt idx="8">
                  <c:v>41298.0</c:v>
                </c:pt>
                <c:pt idx="9">
                  <c:v>41305.0</c:v>
                </c:pt>
                <c:pt idx="10">
                  <c:v>41312.0</c:v>
                </c:pt>
                <c:pt idx="11">
                  <c:v>41319.0</c:v>
                </c:pt>
                <c:pt idx="12">
                  <c:v>41326.0</c:v>
                </c:pt>
                <c:pt idx="13">
                  <c:v>41333.0</c:v>
                </c:pt>
                <c:pt idx="14">
                  <c:v>41340.0</c:v>
                </c:pt>
                <c:pt idx="15">
                  <c:v>41347.0</c:v>
                </c:pt>
                <c:pt idx="16">
                  <c:v>41354.0</c:v>
                </c:pt>
                <c:pt idx="17">
                  <c:v>41361.0</c:v>
                </c:pt>
                <c:pt idx="18">
                  <c:v>41368.0</c:v>
                </c:pt>
                <c:pt idx="19">
                  <c:v>41375.0</c:v>
                </c:pt>
                <c:pt idx="20">
                  <c:v>41382.0</c:v>
                </c:pt>
                <c:pt idx="21">
                  <c:v>41389.0</c:v>
                </c:pt>
                <c:pt idx="22">
                  <c:v>41396.0</c:v>
                </c:pt>
                <c:pt idx="23">
                  <c:v>41403.0</c:v>
                </c:pt>
                <c:pt idx="24">
                  <c:v>41410.0</c:v>
                </c:pt>
                <c:pt idx="25">
                  <c:v>41417.0</c:v>
                </c:pt>
                <c:pt idx="26">
                  <c:v>41424.0</c:v>
                </c:pt>
              </c:numCache>
            </c:numRef>
          </c:xVal>
          <c:yVal>
            <c:numRef>
              <c:f>'--Data--'!$K$83:$K$109</c:f>
              <c:numCache>
                <c:formatCode>General</c:formatCode>
                <c:ptCount val="27"/>
                <c:pt idx="0">
                  <c:v>21.25</c:v>
                </c:pt>
                <c:pt idx="1">
                  <c:v>11.83</c:v>
                </c:pt>
                <c:pt idx="2">
                  <c:v>10.69</c:v>
                </c:pt>
                <c:pt idx="3">
                  <c:v>26.0</c:v>
                </c:pt>
                <c:pt idx="4">
                  <c:v>25.8</c:v>
                </c:pt>
                <c:pt idx="5">
                  <c:v>49.21</c:v>
                </c:pt>
                <c:pt idx="6">
                  <c:v>52.0499999999999</c:v>
                </c:pt>
                <c:pt idx="7">
                  <c:v>57.4699999999999</c:v>
                </c:pt>
                <c:pt idx="8">
                  <c:v>39.3299999999999</c:v>
                </c:pt>
                <c:pt idx="9">
                  <c:v>47.1599999999999</c:v>
                </c:pt>
                <c:pt idx="10">
                  <c:v>46.74</c:v>
                </c:pt>
                <c:pt idx="11">
                  <c:v>43.8999999999999</c:v>
                </c:pt>
                <c:pt idx="12">
                  <c:v>44.24</c:v>
                </c:pt>
                <c:pt idx="13">
                  <c:v>37.78</c:v>
                </c:pt>
                <c:pt idx="14">
                  <c:v>39.03</c:v>
                </c:pt>
                <c:pt idx="15">
                  <c:v>40.53</c:v>
                </c:pt>
                <c:pt idx="16">
                  <c:v>38.68</c:v>
                </c:pt>
                <c:pt idx="17">
                  <c:v>24.9499999999999</c:v>
                </c:pt>
                <c:pt idx="18">
                  <c:v>11.58</c:v>
                </c:pt>
                <c:pt idx="19">
                  <c:v>19.7199999999999</c:v>
                </c:pt>
                <c:pt idx="20">
                  <c:v>19.7899999999999</c:v>
                </c:pt>
                <c:pt idx="21">
                  <c:v>11.43</c:v>
                </c:pt>
                <c:pt idx="22">
                  <c:v>5.74</c:v>
                </c:pt>
                <c:pt idx="23">
                  <c:v>9.82</c:v>
                </c:pt>
                <c:pt idx="24">
                  <c:v>7.07</c:v>
                </c:pt>
                <c:pt idx="25">
                  <c:v>8.82</c:v>
                </c:pt>
                <c:pt idx="26">
                  <c:v>11.83</c:v>
                </c:pt>
              </c:numCache>
            </c:numRef>
          </c:yVal>
          <c:smooth val="0"/>
        </c:ser>
        <c:ser>
          <c:idx val="2"/>
          <c:order val="2"/>
          <c:tx>
            <c:v>Field3</c:v>
          </c:tx>
          <c:marker>
            <c:symbol val="none"/>
          </c:marker>
          <c:xVal>
            <c:numRef>
              <c:f>'--Data--'!$C$138:$C$162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'--Data--'!$K$138:$K$162</c:f>
              <c:numCache>
                <c:formatCode>General</c:formatCode>
                <c:ptCount val="25"/>
                <c:pt idx="0">
                  <c:v>16.42</c:v>
                </c:pt>
                <c:pt idx="1">
                  <c:v>17.5599999999999</c:v>
                </c:pt>
                <c:pt idx="2">
                  <c:v>16.3099999999999</c:v>
                </c:pt>
                <c:pt idx="3">
                  <c:v>15.1099999999999</c:v>
                </c:pt>
                <c:pt idx="4">
                  <c:v>35.38</c:v>
                </c:pt>
                <c:pt idx="5">
                  <c:v>39.8599999999999</c:v>
                </c:pt>
                <c:pt idx="6">
                  <c:v>44.2</c:v>
                </c:pt>
                <c:pt idx="7">
                  <c:v>50.85</c:v>
                </c:pt>
                <c:pt idx="8">
                  <c:v>50.2899999999999</c:v>
                </c:pt>
                <c:pt idx="9">
                  <c:v>48.18</c:v>
                </c:pt>
                <c:pt idx="10">
                  <c:v>46.2299999999999</c:v>
                </c:pt>
                <c:pt idx="11">
                  <c:v>41.2199999999999</c:v>
                </c:pt>
                <c:pt idx="12">
                  <c:v>43.6599999999999</c:v>
                </c:pt>
                <c:pt idx="13">
                  <c:v>42.5</c:v>
                </c:pt>
                <c:pt idx="14">
                  <c:v>44.06</c:v>
                </c:pt>
                <c:pt idx="15">
                  <c:v>33.81</c:v>
                </c:pt>
                <c:pt idx="16">
                  <c:v>16.25</c:v>
                </c:pt>
                <c:pt idx="17">
                  <c:v>25.6</c:v>
                </c:pt>
                <c:pt idx="18">
                  <c:v>28.5599999999999</c:v>
                </c:pt>
                <c:pt idx="19">
                  <c:v>18.96</c:v>
                </c:pt>
                <c:pt idx="20">
                  <c:v>15.35</c:v>
                </c:pt>
                <c:pt idx="21">
                  <c:v>21.09</c:v>
                </c:pt>
                <c:pt idx="22">
                  <c:v>11.96</c:v>
                </c:pt>
                <c:pt idx="23">
                  <c:v>11.59</c:v>
                </c:pt>
                <c:pt idx="24">
                  <c:v>13.56</c:v>
                </c:pt>
              </c:numCache>
            </c:numRef>
          </c:yVal>
          <c:smooth val="0"/>
        </c:ser>
        <c:ser>
          <c:idx val="3"/>
          <c:order val="3"/>
          <c:tx>
            <c:v>Field4</c:v>
          </c:tx>
          <c:marker>
            <c:symbol val="none"/>
          </c:marker>
          <c:xVal>
            <c:numRef>
              <c:f>'--Data--'!$C$191:$C$215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'--Data--'!$K$191:$K$215</c:f>
              <c:numCache>
                <c:formatCode>General</c:formatCode>
                <c:ptCount val="25"/>
                <c:pt idx="0">
                  <c:v>26.42</c:v>
                </c:pt>
                <c:pt idx="1">
                  <c:v>10.31</c:v>
                </c:pt>
                <c:pt idx="2">
                  <c:v>9.26999999999999</c:v>
                </c:pt>
                <c:pt idx="3">
                  <c:v>9.58999999999999</c:v>
                </c:pt>
                <c:pt idx="4">
                  <c:v>34.74</c:v>
                </c:pt>
                <c:pt idx="5">
                  <c:v>47.38</c:v>
                </c:pt>
                <c:pt idx="6">
                  <c:v>44.57</c:v>
                </c:pt>
                <c:pt idx="7">
                  <c:v>53.1899999999999</c:v>
                </c:pt>
                <c:pt idx="8">
                  <c:v>52.5</c:v>
                </c:pt>
                <c:pt idx="9">
                  <c:v>47.59</c:v>
                </c:pt>
                <c:pt idx="10">
                  <c:v>47.1599999999999</c:v>
                </c:pt>
                <c:pt idx="11">
                  <c:v>43.0399999999999</c:v>
                </c:pt>
                <c:pt idx="12">
                  <c:v>45.9699999999999</c:v>
                </c:pt>
                <c:pt idx="13">
                  <c:v>41.03</c:v>
                </c:pt>
                <c:pt idx="14">
                  <c:v>43.7899999999999</c:v>
                </c:pt>
                <c:pt idx="15">
                  <c:v>33.78</c:v>
                </c:pt>
                <c:pt idx="16">
                  <c:v>17.03</c:v>
                </c:pt>
                <c:pt idx="17">
                  <c:v>26.39</c:v>
                </c:pt>
                <c:pt idx="18">
                  <c:v>30.57</c:v>
                </c:pt>
                <c:pt idx="19">
                  <c:v>18.07</c:v>
                </c:pt>
                <c:pt idx="20">
                  <c:v>14.3</c:v>
                </c:pt>
                <c:pt idx="21">
                  <c:v>22.09</c:v>
                </c:pt>
                <c:pt idx="22">
                  <c:v>12.3</c:v>
                </c:pt>
                <c:pt idx="23">
                  <c:v>12.84</c:v>
                </c:pt>
                <c:pt idx="24">
                  <c:v>13.72</c:v>
                </c:pt>
              </c:numCache>
            </c:numRef>
          </c:yVal>
          <c:smooth val="0"/>
        </c:ser>
        <c:ser>
          <c:idx val="4"/>
          <c:order val="4"/>
          <c:tx>
            <c:v>Field5</c:v>
          </c:tx>
          <c:marker>
            <c:symbol val="none"/>
          </c:marker>
          <c:xVal>
            <c:numRef>
              <c:f>'--Data--'!$C$455:$C$480</c:f>
              <c:numCache>
                <c:formatCode>d\-mmm\-yy</c:formatCode>
                <c:ptCount val="26"/>
                <c:pt idx="0">
                  <c:v>41249.0</c:v>
                </c:pt>
                <c:pt idx="1">
                  <c:v>41256.0</c:v>
                </c:pt>
                <c:pt idx="2">
                  <c:v>41263.0</c:v>
                </c:pt>
                <c:pt idx="3">
                  <c:v>41270.0</c:v>
                </c:pt>
                <c:pt idx="4">
                  <c:v>41277.0</c:v>
                </c:pt>
                <c:pt idx="5">
                  <c:v>41284.0</c:v>
                </c:pt>
                <c:pt idx="6">
                  <c:v>41291.0</c:v>
                </c:pt>
                <c:pt idx="7">
                  <c:v>41298.0</c:v>
                </c:pt>
                <c:pt idx="8">
                  <c:v>41305.0</c:v>
                </c:pt>
                <c:pt idx="9">
                  <c:v>41312.0</c:v>
                </c:pt>
                <c:pt idx="10">
                  <c:v>41319.0</c:v>
                </c:pt>
                <c:pt idx="11">
                  <c:v>41326.0</c:v>
                </c:pt>
                <c:pt idx="12">
                  <c:v>41333.0</c:v>
                </c:pt>
                <c:pt idx="13">
                  <c:v>41340.0</c:v>
                </c:pt>
                <c:pt idx="14">
                  <c:v>41347.0</c:v>
                </c:pt>
                <c:pt idx="15">
                  <c:v>41354.0</c:v>
                </c:pt>
                <c:pt idx="16">
                  <c:v>41361.0</c:v>
                </c:pt>
                <c:pt idx="17">
                  <c:v>41368.0</c:v>
                </c:pt>
                <c:pt idx="18">
                  <c:v>41375.0</c:v>
                </c:pt>
                <c:pt idx="19">
                  <c:v>41382.0</c:v>
                </c:pt>
                <c:pt idx="20">
                  <c:v>41389.0</c:v>
                </c:pt>
                <c:pt idx="21">
                  <c:v>41396.0</c:v>
                </c:pt>
                <c:pt idx="22">
                  <c:v>41403.0</c:v>
                </c:pt>
                <c:pt idx="23">
                  <c:v>41410.0</c:v>
                </c:pt>
                <c:pt idx="24">
                  <c:v>41417.0</c:v>
                </c:pt>
                <c:pt idx="25">
                  <c:v>41424.0</c:v>
                </c:pt>
              </c:numCache>
            </c:numRef>
          </c:xVal>
          <c:yVal>
            <c:numRef>
              <c:f>'--Data--'!$K$455:$K$480</c:f>
              <c:numCache>
                <c:formatCode>General</c:formatCode>
                <c:ptCount val="26"/>
                <c:pt idx="0">
                  <c:v>11.93</c:v>
                </c:pt>
                <c:pt idx="1">
                  <c:v>13.7799999999999</c:v>
                </c:pt>
                <c:pt idx="2">
                  <c:v>22.5799999999999</c:v>
                </c:pt>
                <c:pt idx="3">
                  <c:v>21.7399999999999</c:v>
                </c:pt>
                <c:pt idx="4">
                  <c:v>45.0099999999999</c:v>
                </c:pt>
                <c:pt idx="5">
                  <c:v>51.81</c:v>
                </c:pt>
                <c:pt idx="6">
                  <c:v>53.2899999999999</c:v>
                </c:pt>
                <c:pt idx="7">
                  <c:v>41.7899999999999</c:v>
                </c:pt>
                <c:pt idx="8">
                  <c:v>49.2999999999999</c:v>
                </c:pt>
                <c:pt idx="9">
                  <c:v>48.56</c:v>
                </c:pt>
                <c:pt idx="10">
                  <c:v>42.99</c:v>
                </c:pt>
                <c:pt idx="11">
                  <c:v>44.4099999999999</c:v>
                </c:pt>
                <c:pt idx="12">
                  <c:v>37.57</c:v>
                </c:pt>
                <c:pt idx="13">
                  <c:v>41.5</c:v>
                </c:pt>
                <c:pt idx="14">
                  <c:v>40.1499999999999</c:v>
                </c:pt>
                <c:pt idx="15">
                  <c:v>42.0</c:v>
                </c:pt>
                <c:pt idx="16">
                  <c:v>30.8299999999999</c:v>
                </c:pt>
                <c:pt idx="17">
                  <c:v>14.49</c:v>
                </c:pt>
                <c:pt idx="18">
                  <c:v>22.44</c:v>
                </c:pt>
                <c:pt idx="19">
                  <c:v>25.2399999999999</c:v>
                </c:pt>
                <c:pt idx="20">
                  <c:v>15.4</c:v>
                </c:pt>
                <c:pt idx="21">
                  <c:v>9.130000000000001</c:v>
                </c:pt>
                <c:pt idx="22">
                  <c:v>13.92</c:v>
                </c:pt>
                <c:pt idx="23">
                  <c:v>7.51999999999999</c:v>
                </c:pt>
                <c:pt idx="24">
                  <c:v>5.11</c:v>
                </c:pt>
                <c:pt idx="25">
                  <c:v>5.65</c:v>
                </c:pt>
              </c:numCache>
            </c:numRef>
          </c:yVal>
          <c:smooth val="0"/>
        </c:ser>
        <c:ser>
          <c:idx val="5"/>
          <c:order val="5"/>
          <c:tx>
            <c:v>Field6</c:v>
          </c:tx>
          <c:marker>
            <c:symbol val="none"/>
          </c:marker>
          <c:xVal>
            <c:numRef>
              <c:f>'--Data--'!$C$669:$C$692</c:f>
              <c:numCache>
                <c:formatCode>d\-mmm\-yy</c:formatCode>
                <c:ptCount val="24"/>
                <c:pt idx="0">
                  <c:v>41263.0</c:v>
                </c:pt>
                <c:pt idx="1">
                  <c:v>41270.0</c:v>
                </c:pt>
                <c:pt idx="2">
                  <c:v>41277.0</c:v>
                </c:pt>
                <c:pt idx="3">
                  <c:v>41284.0</c:v>
                </c:pt>
                <c:pt idx="4">
                  <c:v>41291.0</c:v>
                </c:pt>
                <c:pt idx="5">
                  <c:v>41298.0</c:v>
                </c:pt>
                <c:pt idx="6">
                  <c:v>41305.0</c:v>
                </c:pt>
                <c:pt idx="7">
                  <c:v>41312.0</c:v>
                </c:pt>
                <c:pt idx="8">
                  <c:v>41319.0</c:v>
                </c:pt>
                <c:pt idx="9">
                  <c:v>41326.0</c:v>
                </c:pt>
                <c:pt idx="10">
                  <c:v>41333.0</c:v>
                </c:pt>
                <c:pt idx="11">
                  <c:v>41340.0</c:v>
                </c:pt>
                <c:pt idx="12">
                  <c:v>41347.0</c:v>
                </c:pt>
                <c:pt idx="13">
                  <c:v>41354.0</c:v>
                </c:pt>
                <c:pt idx="14">
                  <c:v>41361.0</c:v>
                </c:pt>
                <c:pt idx="15">
                  <c:v>41368.0</c:v>
                </c:pt>
                <c:pt idx="16">
                  <c:v>41375.0</c:v>
                </c:pt>
                <c:pt idx="17">
                  <c:v>41382.0</c:v>
                </c:pt>
                <c:pt idx="18">
                  <c:v>41389.0</c:v>
                </c:pt>
                <c:pt idx="19">
                  <c:v>41396.0</c:v>
                </c:pt>
                <c:pt idx="20">
                  <c:v>41403.0</c:v>
                </c:pt>
                <c:pt idx="21">
                  <c:v>41410.0</c:v>
                </c:pt>
                <c:pt idx="22">
                  <c:v>41417.0</c:v>
                </c:pt>
                <c:pt idx="23">
                  <c:v>41424.0</c:v>
                </c:pt>
              </c:numCache>
            </c:numRef>
          </c:xVal>
          <c:yVal>
            <c:numRef>
              <c:f>'--Data--'!$K$669:$K$692</c:f>
              <c:numCache>
                <c:formatCode>General</c:formatCode>
                <c:ptCount val="24"/>
                <c:pt idx="0">
                  <c:v>27.2199999999999</c:v>
                </c:pt>
                <c:pt idx="1">
                  <c:v>26.1499999999999</c:v>
                </c:pt>
                <c:pt idx="2">
                  <c:v>8.59999999999999</c:v>
                </c:pt>
                <c:pt idx="3">
                  <c:v>40.4099999999999</c:v>
                </c:pt>
                <c:pt idx="4">
                  <c:v>53.9099999999999</c:v>
                </c:pt>
                <c:pt idx="5">
                  <c:v>42.6599999999999</c:v>
                </c:pt>
                <c:pt idx="6">
                  <c:v>51.14</c:v>
                </c:pt>
                <c:pt idx="7">
                  <c:v>50.3599999999999</c:v>
                </c:pt>
                <c:pt idx="8">
                  <c:v>47.31</c:v>
                </c:pt>
                <c:pt idx="9">
                  <c:v>46.1</c:v>
                </c:pt>
                <c:pt idx="10">
                  <c:v>48.03</c:v>
                </c:pt>
                <c:pt idx="11">
                  <c:v>49.07</c:v>
                </c:pt>
                <c:pt idx="12">
                  <c:v>42.74</c:v>
                </c:pt>
                <c:pt idx="13">
                  <c:v>44.0099999999999</c:v>
                </c:pt>
                <c:pt idx="14">
                  <c:v>30.92</c:v>
                </c:pt>
                <c:pt idx="15">
                  <c:v>15.72</c:v>
                </c:pt>
                <c:pt idx="16">
                  <c:v>25.3599999999999</c:v>
                </c:pt>
                <c:pt idx="17">
                  <c:v>29.93</c:v>
                </c:pt>
                <c:pt idx="18">
                  <c:v>18.28</c:v>
                </c:pt>
                <c:pt idx="19">
                  <c:v>13.01</c:v>
                </c:pt>
                <c:pt idx="20">
                  <c:v>18.62</c:v>
                </c:pt>
                <c:pt idx="21">
                  <c:v>9.4</c:v>
                </c:pt>
                <c:pt idx="22">
                  <c:v>9.77999999999999</c:v>
                </c:pt>
                <c:pt idx="23">
                  <c:v>10.7799999999999</c:v>
                </c:pt>
              </c:numCache>
            </c:numRef>
          </c:yVal>
          <c:smooth val="0"/>
        </c:ser>
        <c:ser>
          <c:idx val="6"/>
          <c:order val="6"/>
          <c:tx>
            <c:v>Field7</c:v>
          </c:tx>
          <c:marker>
            <c:symbol val="none"/>
          </c:marker>
          <c:xVal>
            <c:numRef>
              <c:f>'--Data--'!$C$721:$C$745</c:f>
              <c:numCache>
                <c:formatCode>d\-mmm\-yy</c:formatCode>
                <c:ptCount val="25"/>
                <c:pt idx="0">
                  <c:v>41256.0</c:v>
                </c:pt>
                <c:pt idx="1">
                  <c:v>41263.0</c:v>
                </c:pt>
                <c:pt idx="2">
                  <c:v>41270.0</c:v>
                </c:pt>
                <c:pt idx="3">
                  <c:v>41277.0</c:v>
                </c:pt>
                <c:pt idx="4">
                  <c:v>41284.0</c:v>
                </c:pt>
                <c:pt idx="5">
                  <c:v>41291.0</c:v>
                </c:pt>
                <c:pt idx="6">
                  <c:v>41298.0</c:v>
                </c:pt>
                <c:pt idx="7">
                  <c:v>41305.0</c:v>
                </c:pt>
                <c:pt idx="8">
                  <c:v>41312.0</c:v>
                </c:pt>
                <c:pt idx="9">
                  <c:v>41319.0</c:v>
                </c:pt>
                <c:pt idx="10">
                  <c:v>41326.0</c:v>
                </c:pt>
                <c:pt idx="11">
                  <c:v>41333.0</c:v>
                </c:pt>
                <c:pt idx="12">
                  <c:v>41340.0</c:v>
                </c:pt>
                <c:pt idx="13">
                  <c:v>41347.0</c:v>
                </c:pt>
                <c:pt idx="14">
                  <c:v>41354.0</c:v>
                </c:pt>
                <c:pt idx="15">
                  <c:v>41361.0</c:v>
                </c:pt>
                <c:pt idx="16">
                  <c:v>41368.0</c:v>
                </c:pt>
                <c:pt idx="17">
                  <c:v>41375.0</c:v>
                </c:pt>
                <c:pt idx="18">
                  <c:v>41382.0</c:v>
                </c:pt>
                <c:pt idx="19">
                  <c:v>41389.0</c:v>
                </c:pt>
                <c:pt idx="20">
                  <c:v>41396.0</c:v>
                </c:pt>
                <c:pt idx="21">
                  <c:v>41403.0</c:v>
                </c:pt>
                <c:pt idx="22">
                  <c:v>41410.0</c:v>
                </c:pt>
                <c:pt idx="23">
                  <c:v>41417.0</c:v>
                </c:pt>
                <c:pt idx="24">
                  <c:v>41424.0</c:v>
                </c:pt>
              </c:numCache>
            </c:numRef>
          </c:xVal>
          <c:yVal>
            <c:numRef>
              <c:f>'--Data--'!$K$721:$K$745</c:f>
              <c:numCache>
                <c:formatCode>General</c:formatCode>
                <c:ptCount val="25"/>
                <c:pt idx="0">
                  <c:v>24.5599999999999</c:v>
                </c:pt>
                <c:pt idx="1">
                  <c:v>26.9899999999999</c:v>
                </c:pt>
                <c:pt idx="2">
                  <c:v>26.09</c:v>
                </c:pt>
                <c:pt idx="3">
                  <c:v>9.68999999999999</c:v>
                </c:pt>
                <c:pt idx="4">
                  <c:v>43.0099999999999</c:v>
                </c:pt>
                <c:pt idx="5">
                  <c:v>58.53</c:v>
                </c:pt>
                <c:pt idx="6">
                  <c:v>34.2199999999999</c:v>
                </c:pt>
                <c:pt idx="7">
                  <c:v>54.88</c:v>
                </c:pt>
                <c:pt idx="8">
                  <c:v>54.0</c:v>
                </c:pt>
                <c:pt idx="9">
                  <c:v>50.92</c:v>
                </c:pt>
                <c:pt idx="10">
                  <c:v>48.07</c:v>
                </c:pt>
                <c:pt idx="11">
                  <c:v>48.6499999999999</c:v>
                </c:pt>
                <c:pt idx="12">
                  <c:v>49.75</c:v>
                </c:pt>
                <c:pt idx="13">
                  <c:v>44.2299999999999</c:v>
                </c:pt>
                <c:pt idx="14">
                  <c:v>47.89</c:v>
                </c:pt>
                <c:pt idx="15">
                  <c:v>34.93</c:v>
                </c:pt>
                <c:pt idx="16">
                  <c:v>18.2199999999999</c:v>
                </c:pt>
                <c:pt idx="17">
                  <c:v>27.94</c:v>
                </c:pt>
                <c:pt idx="18">
                  <c:v>33.6</c:v>
                </c:pt>
                <c:pt idx="19">
                  <c:v>20.5799999999999</c:v>
                </c:pt>
                <c:pt idx="20">
                  <c:v>15.58</c:v>
                </c:pt>
                <c:pt idx="21">
                  <c:v>23.57</c:v>
                </c:pt>
                <c:pt idx="22">
                  <c:v>11.2899999999999</c:v>
                </c:pt>
                <c:pt idx="23">
                  <c:v>10.9499999999999</c:v>
                </c:pt>
                <c:pt idx="24">
                  <c:v>12.8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850408"/>
        <c:axId val="-2112853528"/>
      </c:scatterChart>
      <c:valAx>
        <c:axId val="-2112850408"/>
        <c:scaling>
          <c:orientation val="minMax"/>
          <c:max val="41430.0"/>
          <c:min val="41250.0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853528"/>
        <c:crosses val="autoZero"/>
        <c:crossBetween val="midCat"/>
      </c:valAx>
      <c:valAx>
        <c:axId val="-2112853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 mm/wk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285040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0944351998919753"/>
          <c:h val="0.37046406658928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48725602785077"/>
          <c:h val="0.8433989298856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'--Data--'!$M$4:$M$493</c:f>
              <c:numCache>
                <c:formatCode>General</c:formatCode>
                <c:ptCount val="490"/>
                <c:pt idx="18">
                  <c:v>25.43</c:v>
                </c:pt>
                <c:pt idx="19">
                  <c:v>17.5599999999999</c:v>
                </c:pt>
                <c:pt idx="20">
                  <c:v>14.17</c:v>
                </c:pt>
                <c:pt idx="21">
                  <c:v>4.75</c:v>
                </c:pt>
                <c:pt idx="22">
                  <c:v>15.67</c:v>
                </c:pt>
                <c:pt idx="23">
                  <c:v>21.7899999999999</c:v>
                </c:pt>
                <c:pt idx="24">
                  <c:v>22.2199999999999</c:v>
                </c:pt>
                <c:pt idx="25">
                  <c:v>13.59</c:v>
                </c:pt>
                <c:pt idx="26">
                  <c:v>0.16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6.71999999999999</c:v>
                </c:pt>
                <c:pt idx="32">
                  <c:v>3.33</c:v>
                </c:pt>
                <c:pt idx="33">
                  <c:v>0.12</c:v>
                </c:pt>
                <c:pt idx="34">
                  <c:v>4.08</c:v>
                </c:pt>
                <c:pt idx="35">
                  <c:v>0.0</c:v>
                </c:pt>
                <c:pt idx="36">
                  <c:v>0.0</c:v>
                </c:pt>
                <c:pt idx="37">
                  <c:v>3.08</c:v>
                </c:pt>
                <c:pt idx="38">
                  <c:v>4.51999999999999</c:v>
                </c:pt>
                <c:pt idx="39">
                  <c:v>7.19</c:v>
                </c:pt>
                <c:pt idx="40">
                  <c:v>0.719999999999999</c:v>
                </c:pt>
                <c:pt idx="41">
                  <c:v>7.58999999999999</c:v>
                </c:pt>
                <c:pt idx="42">
                  <c:v>4.66999999999999</c:v>
                </c:pt>
                <c:pt idx="43">
                  <c:v>2.5</c:v>
                </c:pt>
                <c:pt idx="44">
                  <c:v>1.81</c:v>
                </c:pt>
                <c:pt idx="45">
                  <c:v>0.12</c:v>
                </c:pt>
                <c:pt idx="46">
                  <c:v>0.0</c:v>
                </c:pt>
                <c:pt idx="47">
                  <c:v>0.0</c:v>
                </c:pt>
                <c:pt idx="48">
                  <c:v>0.38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71">
                  <c:v>31.3</c:v>
                </c:pt>
                <c:pt idx="72">
                  <c:v>20.3799999999999</c:v>
                </c:pt>
                <c:pt idx="73">
                  <c:v>22.39</c:v>
                </c:pt>
                <c:pt idx="74">
                  <c:v>0.479999999999999</c:v>
                </c:pt>
                <c:pt idx="75">
                  <c:v>11.82</c:v>
                </c:pt>
                <c:pt idx="76">
                  <c:v>12.8</c:v>
                </c:pt>
                <c:pt idx="77">
                  <c:v>16.14</c:v>
                </c:pt>
                <c:pt idx="78">
                  <c:v>8.98</c:v>
                </c:pt>
                <c:pt idx="79">
                  <c:v>0.209999999999999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15.98</c:v>
                </c:pt>
                <c:pt idx="85">
                  <c:v>19.73</c:v>
                </c:pt>
                <c:pt idx="86">
                  <c:v>11.23</c:v>
                </c:pt>
                <c:pt idx="87">
                  <c:v>14.73</c:v>
                </c:pt>
                <c:pt idx="88">
                  <c:v>4.65</c:v>
                </c:pt>
                <c:pt idx="89">
                  <c:v>4.58999999999999</c:v>
                </c:pt>
                <c:pt idx="90">
                  <c:v>9.48</c:v>
                </c:pt>
                <c:pt idx="91">
                  <c:v>8.69999999999999</c:v>
                </c:pt>
                <c:pt idx="92">
                  <c:v>13.75</c:v>
                </c:pt>
                <c:pt idx="93">
                  <c:v>10.6</c:v>
                </c:pt>
                <c:pt idx="94">
                  <c:v>7.96999999999999</c:v>
                </c:pt>
                <c:pt idx="95">
                  <c:v>8.69999999999999</c:v>
                </c:pt>
                <c:pt idx="96">
                  <c:v>10.57</c:v>
                </c:pt>
                <c:pt idx="97">
                  <c:v>6.15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4.19</c:v>
                </c:pt>
                <c:pt idx="102">
                  <c:v>0.0</c:v>
                </c:pt>
                <c:pt idx="103">
                  <c:v>0.39</c:v>
                </c:pt>
                <c:pt idx="104">
                  <c:v>0.0</c:v>
                </c:pt>
                <c:pt idx="105">
                  <c:v>0.0</c:v>
                </c:pt>
                <c:pt idx="124">
                  <c:v>16.12</c:v>
                </c:pt>
                <c:pt idx="125">
                  <c:v>6.48</c:v>
                </c:pt>
                <c:pt idx="126">
                  <c:v>8.61999999999999</c:v>
                </c:pt>
                <c:pt idx="127">
                  <c:v>4.58</c:v>
                </c:pt>
                <c:pt idx="128">
                  <c:v>9.10999999999999</c:v>
                </c:pt>
                <c:pt idx="129">
                  <c:v>17.6299999999999</c:v>
                </c:pt>
                <c:pt idx="130">
                  <c:v>12.81</c:v>
                </c:pt>
                <c:pt idx="131">
                  <c:v>13.8599999999999</c:v>
                </c:pt>
                <c:pt idx="132">
                  <c:v>0.689999999999999</c:v>
                </c:pt>
                <c:pt idx="133">
                  <c:v>0.05</c:v>
                </c:pt>
                <c:pt idx="134">
                  <c:v>3.10999999999999</c:v>
                </c:pt>
                <c:pt idx="135">
                  <c:v>0.0</c:v>
                </c:pt>
                <c:pt idx="136">
                  <c:v>0.0</c:v>
                </c:pt>
                <c:pt idx="137">
                  <c:v>1.48</c:v>
                </c:pt>
                <c:pt idx="138">
                  <c:v>4.66</c:v>
                </c:pt>
                <c:pt idx="139">
                  <c:v>0.1</c:v>
                </c:pt>
                <c:pt idx="140">
                  <c:v>8.32</c:v>
                </c:pt>
                <c:pt idx="141">
                  <c:v>1.92999999999999</c:v>
                </c:pt>
                <c:pt idx="142">
                  <c:v>1.95</c:v>
                </c:pt>
                <c:pt idx="143">
                  <c:v>6.54</c:v>
                </c:pt>
                <c:pt idx="144">
                  <c:v>7.24</c:v>
                </c:pt>
                <c:pt idx="145">
                  <c:v>10.57</c:v>
                </c:pt>
                <c:pt idx="146">
                  <c:v>6.29</c:v>
                </c:pt>
                <c:pt idx="147">
                  <c:v>6.19</c:v>
                </c:pt>
                <c:pt idx="148">
                  <c:v>3.68999999999999</c:v>
                </c:pt>
                <c:pt idx="149">
                  <c:v>6.78</c:v>
                </c:pt>
                <c:pt idx="150">
                  <c:v>3.89</c:v>
                </c:pt>
                <c:pt idx="151">
                  <c:v>2.43999999999999</c:v>
                </c:pt>
                <c:pt idx="152">
                  <c:v>0.02</c:v>
                </c:pt>
                <c:pt idx="153">
                  <c:v>0.0</c:v>
                </c:pt>
                <c:pt idx="154">
                  <c:v>1.63999999999999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77">
                  <c:v>14.33</c:v>
                </c:pt>
                <c:pt idx="178">
                  <c:v>12.69</c:v>
                </c:pt>
                <c:pt idx="179">
                  <c:v>8.11999999999999</c:v>
                </c:pt>
                <c:pt idx="180">
                  <c:v>4.73</c:v>
                </c:pt>
                <c:pt idx="181">
                  <c:v>13.17</c:v>
                </c:pt>
                <c:pt idx="182">
                  <c:v>19.76</c:v>
                </c:pt>
                <c:pt idx="183">
                  <c:v>21.7899999999999</c:v>
                </c:pt>
                <c:pt idx="184">
                  <c:v>5.95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0.65</c:v>
                </c:pt>
                <c:pt idx="191">
                  <c:v>0.489999999999999</c:v>
                </c:pt>
                <c:pt idx="192">
                  <c:v>0.0</c:v>
                </c:pt>
                <c:pt idx="193">
                  <c:v>7.5</c:v>
                </c:pt>
                <c:pt idx="194">
                  <c:v>0.0</c:v>
                </c:pt>
                <c:pt idx="195">
                  <c:v>0.0</c:v>
                </c:pt>
                <c:pt idx="196">
                  <c:v>3.41</c:v>
                </c:pt>
                <c:pt idx="197">
                  <c:v>4.83</c:v>
                </c:pt>
                <c:pt idx="198">
                  <c:v>8.66999999999999</c:v>
                </c:pt>
                <c:pt idx="199">
                  <c:v>3.56</c:v>
                </c:pt>
                <c:pt idx="200">
                  <c:v>7.5</c:v>
                </c:pt>
                <c:pt idx="201">
                  <c:v>3.73</c:v>
                </c:pt>
                <c:pt idx="202">
                  <c:v>4.63999999999999</c:v>
                </c:pt>
                <c:pt idx="203">
                  <c:v>3.04999999999999</c:v>
                </c:pt>
                <c:pt idx="204">
                  <c:v>0.16</c:v>
                </c:pt>
                <c:pt idx="205">
                  <c:v>0.0</c:v>
                </c:pt>
                <c:pt idx="206">
                  <c:v>0.0</c:v>
                </c:pt>
                <c:pt idx="207">
                  <c:v>0.959999999999999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30">
                  <c:v>8.57</c:v>
                </c:pt>
                <c:pt idx="231">
                  <c:v>2.00999999999999</c:v>
                </c:pt>
                <c:pt idx="232">
                  <c:v>2.62</c:v>
                </c:pt>
                <c:pt idx="233">
                  <c:v>0.8</c:v>
                </c:pt>
                <c:pt idx="234">
                  <c:v>4.37999999999999</c:v>
                </c:pt>
                <c:pt idx="235">
                  <c:v>30.3299999999999</c:v>
                </c:pt>
                <c:pt idx="236">
                  <c:v>37.57</c:v>
                </c:pt>
                <c:pt idx="237">
                  <c:v>18.1299999999999</c:v>
                </c:pt>
                <c:pt idx="238">
                  <c:v>2.64</c:v>
                </c:pt>
                <c:pt idx="239">
                  <c:v>21.3</c:v>
                </c:pt>
                <c:pt idx="240">
                  <c:v>13.9</c:v>
                </c:pt>
                <c:pt idx="241">
                  <c:v>11.51</c:v>
                </c:pt>
                <c:pt idx="242">
                  <c:v>15.82</c:v>
                </c:pt>
                <c:pt idx="243">
                  <c:v>38.5499999999999</c:v>
                </c:pt>
                <c:pt idx="244">
                  <c:v>15.76</c:v>
                </c:pt>
                <c:pt idx="245">
                  <c:v>3.66</c:v>
                </c:pt>
                <c:pt idx="246">
                  <c:v>12.32</c:v>
                </c:pt>
                <c:pt idx="247">
                  <c:v>0.88</c:v>
                </c:pt>
                <c:pt idx="248">
                  <c:v>1.0</c:v>
                </c:pt>
                <c:pt idx="249">
                  <c:v>6.04</c:v>
                </c:pt>
                <c:pt idx="250">
                  <c:v>2.29</c:v>
                </c:pt>
                <c:pt idx="251">
                  <c:v>10.3699999999999</c:v>
                </c:pt>
                <c:pt idx="252">
                  <c:v>4.44</c:v>
                </c:pt>
                <c:pt idx="253">
                  <c:v>6.25</c:v>
                </c:pt>
                <c:pt idx="254">
                  <c:v>4.75999999999999</c:v>
                </c:pt>
                <c:pt idx="255">
                  <c:v>2.04</c:v>
                </c:pt>
                <c:pt idx="256">
                  <c:v>1.71</c:v>
                </c:pt>
                <c:pt idx="257">
                  <c:v>1.14999999999999</c:v>
                </c:pt>
                <c:pt idx="258">
                  <c:v>0.0</c:v>
                </c:pt>
                <c:pt idx="259">
                  <c:v>0.13</c:v>
                </c:pt>
                <c:pt idx="260">
                  <c:v>3.48</c:v>
                </c:pt>
                <c:pt idx="261">
                  <c:v>0.0</c:v>
                </c:pt>
                <c:pt idx="262">
                  <c:v>3.21</c:v>
                </c:pt>
                <c:pt idx="263">
                  <c:v>2.25</c:v>
                </c:pt>
                <c:pt idx="264">
                  <c:v>3.81</c:v>
                </c:pt>
                <c:pt idx="283">
                  <c:v>13.14</c:v>
                </c:pt>
                <c:pt idx="284">
                  <c:v>16.05</c:v>
                </c:pt>
                <c:pt idx="285">
                  <c:v>10.5</c:v>
                </c:pt>
                <c:pt idx="286">
                  <c:v>0.0</c:v>
                </c:pt>
                <c:pt idx="287">
                  <c:v>1.41999999999999</c:v>
                </c:pt>
                <c:pt idx="288">
                  <c:v>15.63</c:v>
                </c:pt>
                <c:pt idx="289">
                  <c:v>24.82</c:v>
                </c:pt>
                <c:pt idx="290">
                  <c:v>12.5299999999999</c:v>
                </c:pt>
                <c:pt idx="291">
                  <c:v>7.11</c:v>
                </c:pt>
                <c:pt idx="292">
                  <c:v>14.6999999999999</c:v>
                </c:pt>
                <c:pt idx="293">
                  <c:v>9.16999999999999</c:v>
                </c:pt>
                <c:pt idx="294">
                  <c:v>6.91999999999999</c:v>
                </c:pt>
                <c:pt idx="295">
                  <c:v>10.96</c:v>
                </c:pt>
                <c:pt idx="296">
                  <c:v>24.3799999999999</c:v>
                </c:pt>
                <c:pt idx="297">
                  <c:v>6.05999999999999</c:v>
                </c:pt>
                <c:pt idx="298">
                  <c:v>0.0</c:v>
                </c:pt>
                <c:pt idx="299">
                  <c:v>4.86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1.96</c:v>
                </c:pt>
                <c:pt idx="304">
                  <c:v>8.68999999999999</c:v>
                </c:pt>
                <c:pt idx="305">
                  <c:v>3.23</c:v>
                </c:pt>
                <c:pt idx="306">
                  <c:v>7.17999999999999</c:v>
                </c:pt>
                <c:pt idx="307">
                  <c:v>1.31</c:v>
                </c:pt>
                <c:pt idx="308">
                  <c:v>1.28</c:v>
                </c:pt>
                <c:pt idx="309">
                  <c:v>1.5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2.64999999999999</c:v>
                </c:pt>
                <c:pt idx="314">
                  <c:v>0.0</c:v>
                </c:pt>
                <c:pt idx="315">
                  <c:v>1.15999999999999</c:v>
                </c:pt>
                <c:pt idx="316">
                  <c:v>0.0299999999999999</c:v>
                </c:pt>
                <c:pt idx="317">
                  <c:v>3.79999999999999</c:v>
                </c:pt>
                <c:pt idx="336">
                  <c:v>19.41</c:v>
                </c:pt>
                <c:pt idx="337">
                  <c:v>8.61999999999999</c:v>
                </c:pt>
                <c:pt idx="338">
                  <c:v>12.19</c:v>
                </c:pt>
                <c:pt idx="339">
                  <c:v>2.56</c:v>
                </c:pt>
                <c:pt idx="340">
                  <c:v>13.27</c:v>
                </c:pt>
                <c:pt idx="341">
                  <c:v>14.3599999999999</c:v>
                </c:pt>
                <c:pt idx="342">
                  <c:v>9.25</c:v>
                </c:pt>
                <c:pt idx="343">
                  <c:v>9.52999999999999</c:v>
                </c:pt>
                <c:pt idx="344">
                  <c:v>0.0</c:v>
                </c:pt>
                <c:pt idx="345">
                  <c:v>20.68</c:v>
                </c:pt>
                <c:pt idx="346">
                  <c:v>26.89</c:v>
                </c:pt>
                <c:pt idx="347">
                  <c:v>0.239999999999999</c:v>
                </c:pt>
                <c:pt idx="348">
                  <c:v>0.299999999999999</c:v>
                </c:pt>
                <c:pt idx="349">
                  <c:v>15.59</c:v>
                </c:pt>
                <c:pt idx="350">
                  <c:v>16.66</c:v>
                </c:pt>
                <c:pt idx="351">
                  <c:v>13.08</c:v>
                </c:pt>
                <c:pt idx="352">
                  <c:v>5.59999999999999</c:v>
                </c:pt>
                <c:pt idx="353">
                  <c:v>0.289999999999999</c:v>
                </c:pt>
                <c:pt idx="354">
                  <c:v>0.38</c:v>
                </c:pt>
                <c:pt idx="355">
                  <c:v>1.51</c:v>
                </c:pt>
                <c:pt idx="356">
                  <c:v>2.98</c:v>
                </c:pt>
                <c:pt idx="357">
                  <c:v>8.50999999999999</c:v>
                </c:pt>
                <c:pt idx="358">
                  <c:v>5.12</c:v>
                </c:pt>
                <c:pt idx="359">
                  <c:v>3.08999999999999</c:v>
                </c:pt>
                <c:pt idx="360">
                  <c:v>1.55</c:v>
                </c:pt>
                <c:pt idx="361">
                  <c:v>7.87999999999999</c:v>
                </c:pt>
                <c:pt idx="362">
                  <c:v>4.33</c:v>
                </c:pt>
                <c:pt idx="363">
                  <c:v>0.53</c:v>
                </c:pt>
                <c:pt idx="364">
                  <c:v>0.33</c:v>
                </c:pt>
                <c:pt idx="365">
                  <c:v>0.02</c:v>
                </c:pt>
                <c:pt idx="366">
                  <c:v>2.22</c:v>
                </c:pt>
                <c:pt idx="367">
                  <c:v>0.0</c:v>
                </c:pt>
                <c:pt idx="368">
                  <c:v>1.43999999999999</c:v>
                </c:pt>
                <c:pt idx="369">
                  <c:v>0.27</c:v>
                </c:pt>
                <c:pt idx="370">
                  <c:v>3.95</c:v>
                </c:pt>
                <c:pt idx="389">
                  <c:v>5.19</c:v>
                </c:pt>
                <c:pt idx="390">
                  <c:v>0.0</c:v>
                </c:pt>
                <c:pt idx="391">
                  <c:v>7.15</c:v>
                </c:pt>
                <c:pt idx="392">
                  <c:v>0.02</c:v>
                </c:pt>
                <c:pt idx="393">
                  <c:v>0.0</c:v>
                </c:pt>
                <c:pt idx="394">
                  <c:v>0.0</c:v>
                </c:pt>
                <c:pt idx="395">
                  <c:v>5.42999999999999</c:v>
                </c:pt>
                <c:pt idx="396">
                  <c:v>5.9</c:v>
                </c:pt>
                <c:pt idx="397">
                  <c:v>0.0</c:v>
                </c:pt>
                <c:pt idx="398">
                  <c:v>9.66</c:v>
                </c:pt>
                <c:pt idx="399">
                  <c:v>10.48</c:v>
                </c:pt>
                <c:pt idx="400">
                  <c:v>6.33999999999999</c:v>
                </c:pt>
                <c:pt idx="401">
                  <c:v>6.69</c:v>
                </c:pt>
                <c:pt idx="402">
                  <c:v>6.88999999999999</c:v>
                </c:pt>
                <c:pt idx="403">
                  <c:v>12.34</c:v>
                </c:pt>
                <c:pt idx="404">
                  <c:v>9.08999999999999</c:v>
                </c:pt>
                <c:pt idx="405">
                  <c:v>9.94999999999999</c:v>
                </c:pt>
                <c:pt idx="406">
                  <c:v>0.829999999999999</c:v>
                </c:pt>
                <c:pt idx="407">
                  <c:v>0.949999999999999</c:v>
                </c:pt>
                <c:pt idx="408">
                  <c:v>6.04999999999999</c:v>
                </c:pt>
                <c:pt idx="409">
                  <c:v>9.5</c:v>
                </c:pt>
                <c:pt idx="410">
                  <c:v>12.0399999999999</c:v>
                </c:pt>
                <c:pt idx="411">
                  <c:v>10.19</c:v>
                </c:pt>
                <c:pt idx="412">
                  <c:v>8.41999999999999</c:v>
                </c:pt>
                <c:pt idx="413">
                  <c:v>7.69</c:v>
                </c:pt>
                <c:pt idx="414">
                  <c:v>8.25999999999999</c:v>
                </c:pt>
                <c:pt idx="415">
                  <c:v>4.83</c:v>
                </c:pt>
                <c:pt idx="416">
                  <c:v>0.0</c:v>
                </c:pt>
                <c:pt idx="417">
                  <c:v>0.149999999999999</c:v>
                </c:pt>
                <c:pt idx="418">
                  <c:v>0.0</c:v>
                </c:pt>
                <c:pt idx="419">
                  <c:v>5.7</c:v>
                </c:pt>
                <c:pt idx="420">
                  <c:v>0.92</c:v>
                </c:pt>
                <c:pt idx="421">
                  <c:v>3.39999999999999</c:v>
                </c:pt>
                <c:pt idx="422">
                  <c:v>0.02</c:v>
                </c:pt>
                <c:pt idx="423">
                  <c:v>0.0</c:v>
                </c:pt>
                <c:pt idx="442">
                  <c:v>31.1</c:v>
                </c:pt>
                <c:pt idx="443">
                  <c:v>18.01</c:v>
                </c:pt>
                <c:pt idx="444">
                  <c:v>21.6</c:v>
                </c:pt>
                <c:pt idx="445">
                  <c:v>7.13999999999999</c:v>
                </c:pt>
                <c:pt idx="446">
                  <c:v>10.21</c:v>
                </c:pt>
                <c:pt idx="447">
                  <c:v>19.07</c:v>
                </c:pt>
                <c:pt idx="448">
                  <c:v>21.51</c:v>
                </c:pt>
                <c:pt idx="449">
                  <c:v>9.99</c:v>
                </c:pt>
                <c:pt idx="450">
                  <c:v>0.02</c:v>
                </c:pt>
                <c:pt idx="451">
                  <c:v>0.0</c:v>
                </c:pt>
                <c:pt idx="452">
                  <c:v>0.0</c:v>
                </c:pt>
                <c:pt idx="453">
                  <c:v>0.419999999999999</c:v>
                </c:pt>
                <c:pt idx="454">
                  <c:v>0.299999999999999</c:v>
                </c:pt>
                <c:pt idx="455">
                  <c:v>9.41999999999999</c:v>
                </c:pt>
                <c:pt idx="456">
                  <c:v>14.71</c:v>
                </c:pt>
                <c:pt idx="457">
                  <c:v>10.94</c:v>
                </c:pt>
                <c:pt idx="458">
                  <c:v>12.02</c:v>
                </c:pt>
                <c:pt idx="459">
                  <c:v>2.73</c:v>
                </c:pt>
                <c:pt idx="460">
                  <c:v>2.68999999999999</c:v>
                </c:pt>
                <c:pt idx="461">
                  <c:v>10.17</c:v>
                </c:pt>
                <c:pt idx="462">
                  <c:v>9.61999999999999</c:v>
                </c:pt>
                <c:pt idx="463">
                  <c:v>14.67</c:v>
                </c:pt>
                <c:pt idx="464">
                  <c:v>8.36999999999999</c:v>
                </c:pt>
                <c:pt idx="465">
                  <c:v>8.81</c:v>
                </c:pt>
                <c:pt idx="466">
                  <c:v>5.66</c:v>
                </c:pt>
                <c:pt idx="467">
                  <c:v>8.78999999999999</c:v>
                </c:pt>
                <c:pt idx="468">
                  <c:v>4.98</c:v>
                </c:pt>
                <c:pt idx="469">
                  <c:v>3.02999999999999</c:v>
                </c:pt>
                <c:pt idx="470">
                  <c:v>0.39</c:v>
                </c:pt>
                <c:pt idx="471">
                  <c:v>0.0</c:v>
                </c:pt>
                <c:pt idx="472">
                  <c:v>4.87</c:v>
                </c:pt>
                <c:pt idx="473">
                  <c:v>0.0</c:v>
                </c:pt>
                <c:pt idx="474">
                  <c:v>1.65999999999999</c:v>
                </c:pt>
                <c:pt idx="475">
                  <c:v>2.08999999999999</c:v>
                </c:pt>
                <c:pt idx="476">
                  <c:v>2.25</c:v>
                </c:pt>
              </c:numCache>
            </c:numRef>
          </c:yVal>
          <c:smooth val="0"/>
        </c:ser>
        <c:ser>
          <c:idx val="1"/>
          <c:order val="1"/>
          <c:tx>
            <c:v>SWCsurpl/deficit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'--Data--'!$BX$4:$BX$493</c:f>
              <c:numCache>
                <c:formatCode>0.0</c:formatCode>
                <c:ptCount val="490"/>
                <c:pt idx="31" formatCode="General">
                  <c:v>14.66132588000005</c:v>
                </c:pt>
                <c:pt idx="32" formatCode="General">
                  <c:v>-9.846394029999998</c:v>
                </c:pt>
                <c:pt idx="33" formatCode="General">
                  <c:v>21.84462309500003</c:v>
                </c:pt>
                <c:pt idx="34" formatCode="General">
                  <c:v>-0.550362339999936</c:v>
                </c:pt>
                <c:pt idx="35" formatCode="General">
                  <c:v>-17.87478503499997</c:v>
                </c:pt>
                <c:pt idx="36" formatCode="General">
                  <c:v>6.210387980000007</c:v>
                </c:pt>
                <c:pt idx="37" formatCode="General">
                  <c:v>-7.311112659999992</c:v>
                </c:pt>
                <c:pt idx="38" formatCode="General">
                  <c:v>-15.76205055999998</c:v>
                </c:pt>
                <c:pt idx="39" formatCode="General">
                  <c:v>-41.11486425999999</c:v>
                </c:pt>
                <c:pt idx="40" formatCode="General">
                  <c:v>-1.818003024999939</c:v>
                </c:pt>
                <c:pt idx="41" formatCode="General">
                  <c:v>-18.71987882499997</c:v>
                </c:pt>
                <c:pt idx="42" formatCode="General">
                  <c:v>-12.80422229499999</c:v>
                </c:pt>
                <c:pt idx="43" formatCode="General">
                  <c:v>-31.81883256999998</c:v>
                </c:pt>
                <c:pt idx="44" formatCode="General">
                  <c:v>-14.49440987499997</c:v>
                </c:pt>
                <c:pt idx="45" formatCode="General">
                  <c:v>-28.43845740999996</c:v>
                </c:pt>
                <c:pt idx="46" formatCode="General">
                  <c:v>-36.46684841499993</c:v>
                </c:pt>
                <c:pt idx="83" formatCode="General">
                  <c:v>-0.222042399999978</c:v>
                </c:pt>
                <c:pt idx="84" formatCode="General">
                  <c:v>-7.827886509999985</c:v>
                </c:pt>
                <c:pt idx="85" formatCode="General">
                  <c:v>-13.74354304</c:v>
                </c:pt>
                <c:pt idx="86" formatCode="General">
                  <c:v>-26.84249678499998</c:v>
                </c:pt>
                <c:pt idx="87" formatCode="General">
                  <c:v>-14.16608993499999</c:v>
                </c:pt>
                <c:pt idx="88" formatCode="General">
                  <c:v>-27.26504367999999</c:v>
                </c:pt>
                <c:pt idx="89" formatCode="General">
                  <c:v>-32.75815331499998</c:v>
                </c:pt>
                <c:pt idx="90" formatCode="General">
                  <c:v>-17.1239182</c:v>
                </c:pt>
                <c:pt idx="91" formatCode="General">
                  <c:v>-19.23665267499999</c:v>
                </c:pt>
                <c:pt idx="92" formatCode="General">
                  <c:v>-17.1239182</c:v>
                </c:pt>
                <c:pt idx="93" formatCode="General">
                  <c:v>-20.92684025499999</c:v>
                </c:pt>
                <c:pt idx="94" formatCode="General">
                  <c:v>-18.39155888499999</c:v>
                </c:pt>
                <c:pt idx="95" formatCode="General">
                  <c:v>-15.85627751499999</c:v>
                </c:pt>
                <c:pt idx="96" formatCode="General">
                  <c:v>-6.137698929999999</c:v>
                </c:pt>
                <c:pt idx="97" formatCode="General">
                  <c:v>2.735785865000011</c:v>
                </c:pt>
                <c:pt idx="98" formatCode="General">
                  <c:v>-0.644589295000003</c:v>
                </c:pt>
                <c:pt idx="136" formatCode="General">
                  <c:v>-0.107648834999964</c:v>
                </c:pt>
                <c:pt idx="138" formatCode="General">
                  <c:v>1.582538745000022</c:v>
                </c:pt>
                <c:pt idx="139" formatCode="General">
                  <c:v>-7.290946050000002</c:v>
                </c:pt>
                <c:pt idx="140" formatCode="General">
                  <c:v>-10.67132121</c:v>
                </c:pt>
                <c:pt idx="141" formatCode="General">
                  <c:v>-15.74188394999999</c:v>
                </c:pt>
                <c:pt idx="142" formatCode="General">
                  <c:v>-19.96735289999998</c:v>
                </c:pt>
                <c:pt idx="143" formatCode="General">
                  <c:v>-22.50263426999999</c:v>
                </c:pt>
                <c:pt idx="144" formatCode="General">
                  <c:v>-16.58697773999998</c:v>
                </c:pt>
                <c:pt idx="145" formatCode="General">
                  <c:v>-8.558586735000005</c:v>
                </c:pt>
                <c:pt idx="146" formatCode="General">
                  <c:v>-2.220383309999988</c:v>
                </c:pt>
                <c:pt idx="147" formatCode="General">
                  <c:v>-3.488023994999992</c:v>
                </c:pt>
                <c:pt idx="148" formatCode="General">
                  <c:v>2.005085640000004</c:v>
                </c:pt>
                <c:pt idx="149" formatCode="General">
                  <c:v>11.30111733000001</c:v>
                </c:pt>
                <c:pt idx="150" formatCode="General">
                  <c:v>10.45602354000002</c:v>
                </c:pt>
                <c:pt idx="151" formatCode="General">
                  <c:v>5.385460800000004</c:v>
                </c:pt>
                <c:pt idx="189" formatCode="General">
                  <c:v>3.995381580000014</c:v>
                </c:pt>
                <c:pt idx="190" formatCode="General">
                  <c:v>-1.497728054999982</c:v>
                </c:pt>
                <c:pt idx="191" formatCode="General">
                  <c:v>6.953209845000003</c:v>
                </c:pt>
                <c:pt idx="192" formatCode="General">
                  <c:v>12.86886637500001</c:v>
                </c:pt>
                <c:pt idx="193" formatCode="General">
                  <c:v>9.48849121500001</c:v>
                </c:pt>
                <c:pt idx="194" formatCode="General">
                  <c:v>8.643397425000046</c:v>
                </c:pt>
                <c:pt idx="195" formatCode="General">
                  <c:v>-2.765368739999985</c:v>
                </c:pt>
                <c:pt idx="196" formatCode="General">
                  <c:v>2.72774089500004</c:v>
                </c:pt>
                <c:pt idx="197" formatCode="General">
                  <c:v>14.55905395500002</c:v>
                </c:pt>
                <c:pt idx="198" formatCode="General">
                  <c:v>14.55905395500002</c:v>
                </c:pt>
                <c:pt idx="199" formatCode="General">
                  <c:v>4.840475370000036</c:v>
                </c:pt>
                <c:pt idx="200" formatCode="General">
                  <c:v>10.75613190000001</c:v>
                </c:pt>
                <c:pt idx="201" formatCode="General">
                  <c:v>10.75613190000001</c:v>
                </c:pt>
                <c:pt idx="202" formatCode="General">
                  <c:v>11.17867879500002</c:v>
                </c:pt>
                <c:pt idx="203" formatCode="General">
                  <c:v>16.24924153500001</c:v>
                </c:pt>
                <c:pt idx="204" formatCode="General">
                  <c:v>-0.230087369999978</c:v>
                </c:pt>
                <c:pt idx="283" formatCode="General">
                  <c:v>20.90553872000002</c:v>
                </c:pt>
                <c:pt idx="284" formatCode="General">
                  <c:v>8.63804822000003</c:v>
                </c:pt>
                <c:pt idx="285" formatCode="General">
                  <c:v>38.08002542000003</c:v>
                </c:pt>
                <c:pt idx="286" formatCode="General">
                  <c:v>15.01714328000003</c:v>
                </c:pt>
                <c:pt idx="287" formatCode="General">
                  <c:v>8.638048220000002</c:v>
                </c:pt>
                <c:pt idx="288" formatCode="General">
                  <c:v>11.09154632000002</c:v>
                </c:pt>
                <c:pt idx="289" formatCode="General">
                  <c:v>-9.517837719999988</c:v>
                </c:pt>
                <c:pt idx="290" formatCode="General">
                  <c:v>-10.49923696</c:v>
                </c:pt>
                <c:pt idx="291" formatCode="General">
                  <c:v>20.36031692000002</c:v>
                </c:pt>
                <c:pt idx="292" formatCode="General">
                  <c:v>-1.612121619999982</c:v>
                </c:pt>
                <c:pt idx="293" formatCode="General">
                  <c:v>12.33192591500001</c:v>
                </c:pt>
                <c:pt idx="294" formatCode="General">
                  <c:v>57.54444368000003</c:v>
                </c:pt>
                <c:pt idx="295" formatCode="General">
                  <c:v>28.81125482000001</c:v>
                </c:pt>
                <c:pt idx="296" formatCode="General">
                  <c:v>-0.344480934999993</c:v>
                </c:pt>
                <c:pt idx="297" formatCode="General">
                  <c:v>1.768253540000018</c:v>
                </c:pt>
                <c:pt idx="298" formatCode="General">
                  <c:v>-8.795418834999978</c:v>
                </c:pt>
                <c:pt idx="299" formatCode="General">
                  <c:v>-5.415043674999993</c:v>
                </c:pt>
                <c:pt idx="300" formatCode="General">
                  <c:v>-7.105231254999993</c:v>
                </c:pt>
                <c:pt idx="301" formatCode="General">
                  <c:v>-12.17579399499998</c:v>
                </c:pt>
                <c:pt idx="302" formatCode="General">
                  <c:v>6.838816280000017</c:v>
                </c:pt>
                <c:pt idx="303" formatCode="General">
                  <c:v>-1.612121619999982</c:v>
                </c:pt>
                <c:pt idx="304" formatCode="General">
                  <c:v>0.120237695000014</c:v>
                </c:pt>
                <c:pt idx="305" formatCode="General">
                  <c:v>-7.908153309999974</c:v>
                </c:pt>
                <c:pt idx="306" formatCode="General">
                  <c:v>-2.837590569999975</c:v>
                </c:pt>
                <c:pt idx="307" formatCode="General">
                  <c:v>1.387878380000018</c:v>
                </c:pt>
                <c:pt idx="308" formatCode="General">
                  <c:v>22.51522313000001</c:v>
                </c:pt>
                <c:pt idx="309" formatCode="General">
                  <c:v>60.12189678499999</c:v>
                </c:pt>
                <c:pt idx="310" formatCode="General">
                  <c:v>36.03672377000002</c:v>
                </c:pt>
                <c:pt idx="311" formatCode="General">
                  <c:v>11.52900386000002</c:v>
                </c:pt>
                <c:pt idx="312" formatCode="General">
                  <c:v>16.17701970500002</c:v>
                </c:pt>
                <c:pt idx="313" formatCode="General">
                  <c:v>6.035894225000007</c:v>
                </c:pt>
                <c:pt idx="314" formatCode="General">
                  <c:v>8.99372249000001</c:v>
                </c:pt>
                <c:pt idx="315" formatCode="General">
                  <c:v>13.21919144000003</c:v>
                </c:pt>
                <c:pt idx="316" formatCode="General">
                  <c:v>26.74069208000002</c:v>
                </c:pt>
                <c:pt idx="346" formatCode="General">
                  <c:v>35.0</c:v>
                </c:pt>
                <c:pt idx="347" formatCode="General">
                  <c:v>60.0</c:v>
                </c:pt>
                <c:pt idx="350" formatCode="General">
                  <c:v>-27.0</c:v>
                </c:pt>
                <c:pt idx="351" formatCode="General">
                  <c:v>-44.0</c:v>
                </c:pt>
                <c:pt idx="352" formatCode="General">
                  <c:v>44.0</c:v>
                </c:pt>
                <c:pt idx="353" formatCode="General">
                  <c:v>-16.0</c:v>
                </c:pt>
                <c:pt idx="354" formatCode="General">
                  <c:v>-42.0</c:v>
                </c:pt>
                <c:pt idx="355" formatCode="General">
                  <c:v>-44.0</c:v>
                </c:pt>
                <c:pt idx="356" formatCode="General">
                  <c:v>-42.0</c:v>
                </c:pt>
                <c:pt idx="357" formatCode="General">
                  <c:v>-46.0</c:v>
                </c:pt>
                <c:pt idx="358" formatCode="General">
                  <c:v>-41.0</c:v>
                </c:pt>
                <c:pt idx="359" formatCode="General">
                  <c:v>77.0</c:v>
                </c:pt>
                <c:pt idx="360" formatCode="General">
                  <c:v>51.0</c:v>
                </c:pt>
                <c:pt idx="361" formatCode="General">
                  <c:v>30.0</c:v>
                </c:pt>
                <c:pt idx="362" formatCode="General">
                  <c:v>29.0</c:v>
                </c:pt>
                <c:pt idx="396" formatCode="General">
                  <c:v>-0.822980294999979</c:v>
                </c:pt>
                <c:pt idx="397" formatCode="General">
                  <c:v>1.712301075</c:v>
                </c:pt>
                <c:pt idx="398" formatCode="General">
                  <c:v>35.93859957000002</c:v>
                </c:pt>
                <c:pt idx="399" formatCode="General">
                  <c:v>-7.58373061499998</c:v>
                </c:pt>
                <c:pt idx="400" formatCode="General">
                  <c:v>-3.358261664999986</c:v>
                </c:pt>
                <c:pt idx="401" formatCode="General">
                  <c:v>-18.99249677999997</c:v>
                </c:pt>
                <c:pt idx="402" formatCode="General">
                  <c:v>-21.52777814999997</c:v>
                </c:pt>
                <c:pt idx="403" formatCode="General">
                  <c:v>-27.44343467999998</c:v>
                </c:pt>
                <c:pt idx="404" formatCode="General">
                  <c:v>-40.96493532</c:v>
                </c:pt>
                <c:pt idx="405" formatCode="General">
                  <c:v>-31.24635673499998</c:v>
                </c:pt>
                <c:pt idx="406" formatCode="General">
                  <c:v>-38.00710705499998</c:v>
                </c:pt>
                <c:pt idx="407" formatCode="General">
                  <c:v>-45.19040426999999</c:v>
                </c:pt>
                <c:pt idx="408" formatCode="General">
                  <c:v>-37.16201326499998</c:v>
                </c:pt>
                <c:pt idx="409" formatCode="General">
                  <c:v>-46.458044955</c:v>
                </c:pt>
                <c:pt idx="410" formatCode="General">
                  <c:v>-46.03549805999998</c:v>
                </c:pt>
                <c:pt idx="411" formatCode="General">
                  <c:v>-47.72568563999998</c:v>
                </c:pt>
                <c:pt idx="412" formatCode="General">
                  <c:v>-44.34531047999999</c:v>
                </c:pt>
                <c:pt idx="413" formatCode="General">
                  <c:v>-43.92276358499997</c:v>
                </c:pt>
                <c:pt idx="414" formatCode="General">
                  <c:v>-37.58456015999998</c:v>
                </c:pt>
                <c:pt idx="415" formatCode="General">
                  <c:v>-1.24552718999999</c:v>
                </c:pt>
                <c:pt idx="454">
                  <c:v>1.641817560000021</c:v>
                </c:pt>
                <c:pt idx="455">
                  <c:v>-2.161104494999975</c:v>
                </c:pt>
                <c:pt idx="456">
                  <c:v>-13.99241755499999</c:v>
                </c:pt>
                <c:pt idx="457">
                  <c:v>-25.40118371999998</c:v>
                </c:pt>
                <c:pt idx="458">
                  <c:v>-15.68260513499996</c:v>
                </c:pt>
                <c:pt idx="459">
                  <c:v>-17.37279271499997</c:v>
                </c:pt>
                <c:pt idx="460">
                  <c:v>-25.40118371999998</c:v>
                </c:pt>
                <c:pt idx="461">
                  <c:v>-28.78155887999998</c:v>
                </c:pt>
                <c:pt idx="462">
                  <c:v>-31.31684024999997</c:v>
                </c:pt>
                <c:pt idx="463">
                  <c:v>-27.51391819499997</c:v>
                </c:pt>
                <c:pt idx="464">
                  <c:v>-22.86590234999996</c:v>
                </c:pt>
                <c:pt idx="465">
                  <c:v>-17.79533960999998</c:v>
                </c:pt>
                <c:pt idx="466">
                  <c:v>-9.766948604999967</c:v>
                </c:pt>
                <c:pt idx="467">
                  <c:v>-1.316010704999982</c:v>
                </c:pt>
                <c:pt idx="468">
                  <c:v>16.85350578000002</c:v>
                </c:pt>
                <c:pt idx="469">
                  <c:v>-1.316010704999982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394920"/>
        <c:axId val="2124397784"/>
      </c:scatterChart>
      <c:valAx>
        <c:axId val="212439492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4397784"/>
        <c:crosses val="autoZero"/>
        <c:crossBetween val="midCat"/>
      </c:valAx>
      <c:valAx>
        <c:axId val="2124397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ETdeficit, surplus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439492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5150949720983"/>
          <c:y val="0.108637220235686"/>
          <c:w val="0.190235975115609"/>
          <c:h val="0.105846876168366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90471978183477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38100"/>
          </c:spPr>
          <c:marker>
            <c:symbol val="diamond"/>
            <c:size val="7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marker>
            <c:symbol val="square"/>
            <c:size val="7"/>
            <c:spPr>
              <a:noFill/>
            </c:spPr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yVal>
          <c:smooth val="0"/>
        </c:ser>
        <c:ser>
          <c:idx val="5"/>
          <c:order val="2"/>
          <c:tx>
            <c:v>kcETo(oud)</c:v>
          </c:tx>
          <c:spPr>
            <a:ln w="25400"/>
          </c:spPr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'--Data--'!$BY$4:$BY$493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22.825661</c:v>
                </c:pt>
                <c:pt idx="32">
                  <c:v>31.206871</c:v>
                </c:pt>
                <c:pt idx="33">
                  <c:v>30.295865</c:v>
                </c:pt>
                <c:pt idx="34">
                  <c:v>42.360423</c:v>
                </c:pt>
                <c:pt idx="35">
                  <c:v>47.01410200000001</c:v>
                </c:pt>
                <c:pt idx="36">
                  <c:v>47.442372</c:v>
                </c:pt>
                <c:pt idx="37">
                  <c:v>52.15582800000001</c:v>
                </c:pt>
                <c:pt idx="38">
                  <c:v>50.173808</c:v>
                </c:pt>
                <c:pt idx="39">
                  <c:v>56.002348</c:v>
                </c:pt>
                <c:pt idx="40">
                  <c:v>52.092322</c:v>
                </c:pt>
                <c:pt idx="41">
                  <c:v>53.663813</c:v>
                </c:pt>
                <c:pt idx="42">
                  <c:v>45.093554</c:v>
                </c:pt>
                <c:pt idx="43">
                  <c:v>25.965705</c:v>
                </c:pt>
                <c:pt idx="44">
                  <c:v>28.502103</c:v>
                </c:pt>
                <c:pt idx="45">
                  <c:v>28.24774</c:v>
                </c:pt>
                <c:pt idx="46">
                  <c:v>20.11513</c:v>
                </c:pt>
                <c:pt idx="79">
                  <c:v>0.0</c:v>
                </c:pt>
                <c:pt idx="80">
                  <c:v>13.956404</c:v>
                </c:pt>
                <c:pt idx="81">
                  <c:v>21.32197</c:v>
                </c:pt>
                <c:pt idx="82">
                  <c:v>19.284806</c:v>
                </c:pt>
                <c:pt idx="83">
                  <c:v>29.289261</c:v>
                </c:pt>
                <c:pt idx="84">
                  <c:v>37.38492</c:v>
                </c:pt>
                <c:pt idx="85">
                  <c:v>46.18411700000001</c:v>
                </c:pt>
                <c:pt idx="86">
                  <c:v>55.106371</c:v>
                </c:pt>
                <c:pt idx="87">
                  <c:v>48.654862</c:v>
                </c:pt>
                <c:pt idx="88">
                  <c:v>63.886923</c:v>
                </c:pt>
                <c:pt idx="89">
                  <c:v>66.731246</c:v>
                </c:pt>
                <c:pt idx="90">
                  <c:v>61.35052500000001</c:v>
                </c:pt>
                <c:pt idx="91">
                  <c:v>57.85713</c:v>
                </c:pt>
                <c:pt idx="92">
                  <c:v>48.00466</c:v>
                </c:pt>
                <c:pt idx="93">
                  <c:v>47.948951</c:v>
                </c:pt>
                <c:pt idx="94">
                  <c:v>41.637336</c:v>
                </c:pt>
                <c:pt idx="95">
                  <c:v>42.535121</c:v>
                </c:pt>
                <c:pt idx="96">
                  <c:v>33.224486</c:v>
                </c:pt>
                <c:pt idx="97">
                  <c:v>0.0</c:v>
                </c:pt>
                <c:pt idx="135">
                  <c:v>12.100718</c:v>
                </c:pt>
                <c:pt idx="136">
                  <c:v>18.76817</c:v>
                </c:pt>
                <c:pt idx="137">
                  <c:v>26.836935</c:v>
                </c:pt>
                <c:pt idx="138">
                  <c:v>35.421432</c:v>
                </c:pt>
                <c:pt idx="139">
                  <c:v>43.71958699999999</c:v>
                </c:pt>
                <c:pt idx="140">
                  <c:v>39.610794</c:v>
                </c:pt>
                <c:pt idx="141">
                  <c:v>53.346509</c:v>
                </c:pt>
                <c:pt idx="142">
                  <c:v>57.73429900000001</c:v>
                </c:pt>
                <c:pt idx="143">
                  <c:v>56.921377</c:v>
                </c:pt>
                <c:pt idx="144">
                  <c:v>60.37793400000001</c:v>
                </c:pt>
                <c:pt idx="145">
                  <c:v>53.698504</c:v>
                </c:pt>
                <c:pt idx="146">
                  <c:v>53.707996</c:v>
                </c:pt>
                <c:pt idx="147">
                  <c:v>46.64979</c:v>
                </c:pt>
                <c:pt idx="148">
                  <c:v>47.90183</c:v>
                </c:pt>
                <c:pt idx="149">
                  <c:v>40.258171</c:v>
                </c:pt>
                <c:pt idx="150">
                  <c:v>23.057989</c:v>
                </c:pt>
                <c:pt idx="151">
                  <c:v>23.292916</c:v>
                </c:pt>
                <c:pt idx="188" formatCode="0.00">
                  <c:v>12.100718</c:v>
                </c:pt>
                <c:pt idx="189" formatCode="0.00">
                  <c:v>18.76817</c:v>
                </c:pt>
                <c:pt idx="190" formatCode="0.00">
                  <c:v>26.836935</c:v>
                </c:pt>
                <c:pt idx="191" formatCode="0.00">
                  <c:v>35.421432</c:v>
                </c:pt>
                <c:pt idx="192" formatCode="0.00">
                  <c:v>43.71958699999999</c:v>
                </c:pt>
                <c:pt idx="193" formatCode="0.00">
                  <c:v>39.610794</c:v>
                </c:pt>
                <c:pt idx="194" formatCode="0.00">
                  <c:v>53.346509</c:v>
                </c:pt>
                <c:pt idx="195" formatCode="0.00">
                  <c:v>57.73429900000001</c:v>
                </c:pt>
                <c:pt idx="196" formatCode="0.00">
                  <c:v>56.921377</c:v>
                </c:pt>
                <c:pt idx="197" formatCode="0.00">
                  <c:v>60.37793400000001</c:v>
                </c:pt>
                <c:pt idx="198" formatCode="0.00">
                  <c:v>53.698504</c:v>
                </c:pt>
                <c:pt idx="199" formatCode="0.00">
                  <c:v>53.707996</c:v>
                </c:pt>
                <c:pt idx="200" formatCode="0.00">
                  <c:v>46.64979</c:v>
                </c:pt>
                <c:pt idx="201" formatCode="0.00">
                  <c:v>47.90183</c:v>
                </c:pt>
                <c:pt idx="202" formatCode="0.00">
                  <c:v>40.258171</c:v>
                </c:pt>
                <c:pt idx="203" formatCode="0.00">
                  <c:v>23.057989</c:v>
                </c:pt>
                <c:pt idx="204" formatCode="0.00">
                  <c:v>23.292916</c:v>
                </c:pt>
                <c:pt idx="284">
                  <c:v>35.0</c:v>
                </c:pt>
                <c:pt idx="285">
                  <c:v>37.0</c:v>
                </c:pt>
                <c:pt idx="286">
                  <c:v>47.0</c:v>
                </c:pt>
                <c:pt idx="287">
                  <c:v>55.0</c:v>
                </c:pt>
                <c:pt idx="288">
                  <c:v>66.0</c:v>
                </c:pt>
                <c:pt idx="289">
                  <c:v>35.0</c:v>
                </c:pt>
                <c:pt idx="290">
                  <c:v>37.0</c:v>
                </c:pt>
                <c:pt idx="291">
                  <c:v>47.0</c:v>
                </c:pt>
                <c:pt idx="292">
                  <c:v>55.0</c:v>
                </c:pt>
                <c:pt idx="293">
                  <c:v>66.0</c:v>
                </c:pt>
                <c:pt idx="294">
                  <c:v>35.0</c:v>
                </c:pt>
                <c:pt idx="295">
                  <c:v>37.0</c:v>
                </c:pt>
                <c:pt idx="296">
                  <c:v>47.0</c:v>
                </c:pt>
                <c:pt idx="297">
                  <c:v>55.0</c:v>
                </c:pt>
                <c:pt idx="298">
                  <c:v>66.0</c:v>
                </c:pt>
                <c:pt idx="299">
                  <c:v>35.0</c:v>
                </c:pt>
                <c:pt idx="300">
                  <c:v>37.0</c:v>
                </c:pt>
                <c:pt idx="301">
                  <c:v>47.0</c:v>
                </c:pt>
                <c:pt idx="302">
                  <c:v>55.0</c:v>
                </c:pt>
                <c:pt idx="303">
                  <c:v>66.0</c:v>
                </c:pt>
                <c:pt idx="304">
                  <c:v>35.0</c:v>
                </c:pt>
                <c:pt idx="305">
                  <c:v>37.0</c:v>
                </c:pt>
                <c:pt idx="306">
                  <c:v>47.0</c:v>
                </c:pt>
                <c:pt idx="307">
                  <c:v>55.0</c:v>
                </c:pt>
                <c:pt idx="308">
                  <c:v>66.0</c:v>
                </c:pt>
                <c:pt idx="391">
                  <c:v>8.281000000000001</c:v>
                </c:pt>
                <c:pt idx="392">
                  <c:v>9.4255</c:v>
                </c:pt>
                <c:pt idx="393">
                  <c:v>14.4855</c:v>
                </c:pt>
                <c:pt idx="394">
                  <c:v>19.652</c:v>
                </c:pt>
                <c:pt idx="395">
                  <c:v>19.919</c:v>
                </c:pt>
                <c:pt idx="396">
                  <c:v>25.227</c:v>
                </c:pt>
                <c:pt idx="397">
                  <c:v>30.1165</c:v>
                </c:pt>
                <c:pt idx="398">
                  <c:v>26.938</c:v>
                </c:pt>
                <c:pt idx="399">
                  <c:v>38.5335</c:v>
                </c:pt>
                <c:pt idx="400">
                  <c:v>31.743</c:v>
                </c:pt>
                <c:pt idx="401">
                  <c:v>40.068</c:v>
                </c:pt>
                <c:pt idx="402">
                  <c:v>43.758</c:v>
                </c:pt>
                <c:pt idx="403">
                  <c:v>48.096</c:v>
                </c:pt>
                <c:pt idx="404">
                  <c:v>51.633</c:v>
                </c:pt>
                <c:pt idx="405">
                  <c:v>41.355</c:v>
                </c:pt>
                <c:pt idx="406">
                  <c:v>44.442</c:v>
                </c:pt>
                <c:pt idx="407">
                  <c:v>48.96884</c:v>
                </c:pt>
                <c:pt idx="408">
                  <c:v>44.559</c:v>
                </c:pt>
                <c:pt idx="409">
                  <c:v>39.368</c:v>
                </c:pt>
                <c:pt idx="410">
                  <c:v>30.373</c:v>
                </c:pt>
                <c:pt idx="411">
                  <c:v>27.402</c:v>
                </c:pt>
                <c:pt idx="412">
                  <c:v>25.242</c:v>
                </c:pt>
                <c:pt idx="413">
                  <c:v>27.384</c:v>
                </c:pt>
                <c:pt idx="452">
                  <c:v>17.024354</c:v>
                </c:pt>
                <c:pt idx="453">
                  <c:v>15.072053</c:v>
                </c:pt>
                <c:pt idx="454">
                  <c:v>24.100075</c:v>
                </c:pt>
                <c:pt idx="455">
                  <c:v>32.482415</c:v>
                </c:pt>
                <c:pt idx="456">
                  <c:v>40.849839</c:v>
                </c:pt>
                <c:pt idx="457">
                  <c:v>49.457162</c:v>
                </c:pt>
                <c:pt idx="458">
                  <c:v>44.132037</c:v>
                </c:pt>
                <c:pt idx="459">
                  <c:v>58.810059</c:v>
                </c:pt>
                <c:pt idx="460">
                  <c:v>62.71884200000001</c:v>
                </c:pt>
                <c:pt idx="461">
                  <c:v>60.64721300000001</c:v>
                </c:pt>
                <c:pt idx="462">
                  <c:v>60.95954500000001</c:v>
                </c:pt>
                <c:pt idx="463">
                  <c:v>50.829434</c:v>
                </c:pt>
                <c:pt idx="464">
                  <c:v>50.67485</c:v>
                </c:pt>
                <c:pt idx="465">
                  <c:v>44.12763</c:v>
                </c:pt>
                <c:pt idx="466">
                  <c:v>45.185536</c:v>
                </c:pt>
                <c:pt idx="467">
                  <c:v>37.893759</c:v>
                </c:pt>
                <c:pt idx="468">
                  <c:v>20.352656</c:v>
                </c:pt>
              </c:numCache>
            </c:numRef>
          </c:yVal>
          <c:smooth val="0"/>
        </c:ser>
        <c:ser>
          <c:idx val="2"/>
          <c:order val="3"/>
          <c:tx>
            <c:v>kcETo(nuut)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'--Data--'!$EI$4:$EI$493</c:f>
              <c:numCache>
                <c:formatCode>General</c:formatCode>
                <c:ptCount val="490"/>
                <c:pt idx="453">
                  <c:v>22.81</c:v>
                </c:pt>
                <c:pt idx="454">
                  <c:v>35.35</c:v>
                </c:pt>
                <c:pt idx="455">
                  <c:v>44.96</c:v>
                </c:pt>
                <c:pt idx="456">
                  <c:v>51.9</c:v>
                </c:pt>
                <c:pt idx="457">
                  <c:v>56.43</c:v>
                </c:pt>
                <c:pt idx="458">
                  <c:v>58.8</c:v>
                </c:pt>
                <c:pt idx="459">
                  <c:v>59.28</c:v>
                </c:pt>
                <c:pt idx="460">
                  <c:v>58.13</c:v>
                </c:pt>
                <c:pt idx="461">
                  <c:v>55.61</c:v>
                </c:pt>
                <c:pt idx="462">
                  <c:v>51.97</c:v>
                </c:pt>
                <c:pt idx="463">
                  <c:v>47.47</c:v>
                </c:pt>
                <c:pt idx="464">
                  <c:v>42.39</c:v>
                </c:pt>
                <c:pt idx="465">
                  <c:v>36.96</c:v>
                </c:pt>
                <c:pt idx="466">
                  <c:v>31.46</c:v>
                </c:pt>
                <c:pt idx="467">
                  <c:v>26.15</c:v>
                </c:pt>
                <c:pt idx="468">
                  <c:v>21.28</c:v>
                </c:pt>
                <c:pt idx="469">
                  <c:v>17.11</c:v>
                </c:pt>
              </c:numCache>
            </c:numRef>
          </c:yVal>
          <c:smooth val="0"/>
        </c:ser>
        <c:ser>
          <c:idx val="3"/>
          <c:order val="4"/>
          <c:tx>
            <c:v>GWKaanw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'--Data--'!$BZ$4:$BZ$493</c:f>
              <c:numCache>
                <c:formatCode>General</c:formatCode>
                <c:ptCount val="490"/>
                <c:pt idx="83">
                  <c:v>25.0</c:v>
                </c:pt>
                <c:pt idx="84">
                  <c:v>40.0</c:v>
                </c:pt>
                <c:pt idx="85">
                  <c:v>60.0</c:v>
                </c:pt>
                <c:pt idx="86">
                  <c:v>70.0</c:v>
                </c:pt>
                <c:pt idx="87">
                  <c:v>65.0</c:v>
                </c:pt>
                <c:pt idx="88">
                  <c:v>65.0</c:v>
                </c:pt>
                <c:pt idx="89">
                  <c:v>65.0</c:v>
                </c:pt>
                <c:pt idx="90">
                  <c:v>65.0</c:v>
                </c:pt>
                <c:pt idx="91">
                  <c:v>65.0</c:v>
                </c:pt>
                <c:pt idx="92">
                  <c:v>65.0</c:v>
                </c:pt>
                <c:pt idx="93">
                  <c:v>65.0</c:v>
                </c:pt>
                <c:pt idx="94">
                  <c:v>55.0</c:v>
                </c:pt>
                <c:pt idx="95">
                  <c:v>45.0</c:v>
                </c:pt>
                <c:pt idx="96">
                  <c:v>30.0</c:v>
                </c:pt>
                <c:pt idx="97">
                  <c:v>0.0</c:v>
                </c:pt>
                <c:pt idx="98">
                  <c:v>0.0</c:v>
                </c:pt>
                <c:pt idx="136">
                  <c:v>0.0</c:v>
                </c:pt>
                <c:pt idx="138">
                  <c:v>35.0</c:v>
                </c:pt>
                <c:pt idx="139">
                  <c:v>50.0</c:v>
                </c:pt>
                <c:pt idx="140">
                  <c:v>50.0</c:v>
                </c:pt>
                <c:pt idx="141">
                  <c:v>40.0</c:v>
                </c:pt>
                <c:pt idx="142">
                  <c:v>65.0</c:v>
                </c:pt>
                <c:pt idx="143">
                  <c:v>65.0</c:v>
                </c:pt>
                <c:pt idx="144">
                  <c:v>65.0</c:v>
                </c:pt>
                <c:pt idx="145">
                  <c:v>65.0</c:v>
                </c:pt>
                <c:pt idx="146">
                  <c:v>55.0</c:v>
                </c:pt>
                <c:pt idx="147">
                  <c:v>50.0</c:v>
                </c:pt>
                <c:pt idx="148">
                  <c:v>45.0</c:v>
                </c:pt>
                <c:pt idx="149">
                  <c:v>30.0</c:v>
                </c:pt>
                <c:pt idx="150">
                  <c:v>10.0</c:v>
                </c:pt>
                <c:pt idx="151">
                  <c:v>0.0</c:v>
                </c:pt>
                <c:pt idx="310">
                  <c:v>35.0</c:v>
                </c:pt>
                <c:pt idx="311">
                  <c:v>37.0</c:v>
                </c:pt>
                <c:pt idx="312">
                  <c:v>47.0</c:v>
                </c:pt>
                <c:pt idx="313">
                  <c:v>55.0</c:v>
                </c:pt>
                <c:pt idx="314">
                  <c:v>66.0</c:v>
                </c:pt>
                <c:pt idx="346">
                  <c:v>20.0</c:v>
                </c:pt>
                <c:pt idx="347">
                  <c:v>10.0</c:v>
                </c:pt>
                <c:pt idx="350">
                  <c:v>65.0</c:v>
                </c:pt>
                <c:pt idx="351">
                  <c:v>65.0</c:v>
                </c:pt>
                <c:pt idx="352">
                  <c:v>65.0</c:v>
                </c:pt>
                <c:pt idx="353">
                  <c:v>50.0</c:v>
                </c:pt>
                <c:pt idx="354">
                  <c:v>65.0</c:v>
                </c:pt>
                <c:pt idx="355">
                  <c:v>65.0</c:v>
                </c:pt>
                <c:pt idx="356">
                  <c:v>65.0</c:v>
                </c:pt>
                <c:pt idx="357">
                  <c:v>65.0</c:v>
                </c:pt>
                <c:pt idx="358">
                  <c:v>65.0</c:v>
                </c:pt>
                <c:pt idx="359">
                  <c:v>0.0</c:v>
                </c:pt>
                <c:pt idx="360">
                  <c:v>5.0</c:v>
                </c:pt>
                <c:pt idx="361">
                  <c:v>35.0</c:v>
                </c:pt>
                <c:pt idx="362">
                  <c:v>35.0</c:v>
                </c:pt>
                <c:pt idx="397">
                  <c:v>25.0</c:v>
                </c:pt>
                <c:pt idx="398">
                  <c:v>0.0</c:v>
                </c:pt>
                <c:pt idx="399">
                  <c:v>45.0</c:v>
                </c:pt>
                <c:pt idx="400">
                  <c:v>35.0</c:v>
                </c:pt>
                <c:pt idx="401">
                  <c:v>20.0</c:v>
                </c:pt>
                <c:pt idx="402">
                  <c:v>60.0</c:v>
                </c:pt>
                <c:pt idx="403">
                  <c:v>65.0</c:v>
                </c:pt>
                <c:pt idx="404">
                  <c:v>65.0</c:v>
                </c:pt>
                <c:pt idx="405">
                  <c:v>65.0</c:v>
                </c:pt>
                <c:pt idx="406">
                  <c:v>65.0</c:v>
                </c:pt>
                <c:pt idx="407">
                  <c:v>65.0</c:v>
                </c:pt>
                <c:pt idx="408">
                  <c:v>65.0</c:v>
                </c:pt>
                <c:pt idx="409">
                  <c:v>65.0</c:v>
                </c:pt>
                <c:pt idx="410">
                  <c:v>65.0</c:v>
                </c:pt>
                <c:pt idx="411">
                  <c:v>65.0</c:v>
                </c:pt>
                <c:pt idx="412">
                  <c:v>40.0</c:v>
                </c:pt>
                <c:pt idx="413">
                  <c:v>35.0</c:v>
                </c:pt>
                <c:pt idx="414">
                  <c:v>25.0</c:v>
                </c:pt>
                <c:pt idx="454">
                  <c:v>20.0</c:v>
                </c:pt>
                <c:pt idx="455">
                  <c:v>35.0</c:v>
                </c:pt>
                <c:pt idx="456">
                  <c:v>55.0</c:v>
                </c:pt>
                <c:pt idx="457">
                  <c:v>70.0</c:v>
                </c:pt>
                <c:pt idx="458">
                  <c:v>60.0</c:v>
                </c:pt>
                <c:pt idx="459">
                  <c:v>65.0</c:v>
                </c:pt>
                <c:pt idx="460">
                  <c:v>65.0</c:v>
                </c:pt>
                <c:pt idx="461">
                  <c:v>65.0</c:v>
                </c:pt>
                <c:pt idx="462">
                  <c:v>65.0</c:v>
                </c:pt>
                <c:pt idx="463">
                  <c:v>65.0</c:v>
                </c:pt>
                <c:pt idx="464">
                  <c:v>65.0</c:v>
                </c:pt>
                <c:pt idx="465">
                  <c:v>65.0</c:v>
                </c:pt>
                <c:pt idx="466">
                  <c:v>50.0</c:v>
                </c:pt>
                <c:pt idx="467">
                  <c:v>40.0</c:v>
                </c:pt>
                <c:pt idx="468">
                  <c:v>5.0</c:v>
                </c:pt>
                <c:pt idx="469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383208"/>
        <c:axId val="2123386312"/>
      </c:scatterChart>
      <c:valAx>
        <c:axId val="212338320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3386312"/>
        <c:crosses val="autoZero"/>
        <c:crossBetween val="midCat"/>
      </c:valAx>
      <c:valAx>
        <c:axId val="21233863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Evapotranspiration</a:t>
                </a:r>
                <a:r>
                  <a:rPr lang="en-US" baseline="0"/>
                  <a:t> </a:t>
                </a:r>
                <a:r>
                  <a:rPr lang="en-US"/>
                  <a:t>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338320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3014414549624"/>
          <c:y val="0.0961033710297346"/>
          <c:w val="0.147957646738068"/>
          <c:h val="0.26461719042091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'--Data--'!$EN$5:$EN$6</c:f>
              <c:numCache>
                <c:formatCode>General</c:formatCode>
                <c:ptCount val="2"/>
                <c:pt idx="0">
                  <c:v>10.0</c:v>
                </c:pt>
                <c:pt idx="1">
                  <c:v>70.0</c:v>
                </c:pt>
              </c:numCache>
            </c:numRef>
          </c:xVal>
          <c:yVal>
            <c:numRef>
              <c:f>'--Data--'!$EP$5:$EP$6</c:f>
              <c:numCache>
                <c:formatCode>General</c:formatCode>
                <c:ptCount val="2"/>
                <c:pt idx="0">
                  <c:v>0.6</c:v>
                </c:pt>
                <c:pt idx="1">
                  <c:v>0.9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881416"/>
        <c:axId val="2129078024"/>
      </c:scatterChart>
      <c:valAx>
        <c:axId val="2128881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CC</a:t>
                </a:r>
                <a:r>
                  <a:rPr lang="en-US" baseline="0"/>
                  <a:t> %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078024"/>
        <c:crosses val="autoZero"/>
        <c:crossBetween val="midCat"/>
      </c:valAx>
      <c:valAx>
        <c:axId val="2129078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ADM</a:t>
                </a:r>
                <a:r>
                  <a:rPr lang="en-US" baseline="0"/>
                  <a:t> </a:t>
                </a:r>
                <a:r>
                  <a:rPr lang="en-US"/>
                  <a:t> partitioning fraction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881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SWB</c:v>
          </c:tx>
          <c:invertIfNegative val="0"/>
          <c:val>
            <c:numRef>
              <c:f>'--Data--'!$AK$56:$AK$745</c:f>
              <c:numCache>
                <c:formatCode>General</c:formatCode>
                <c:ptCount val="690"/>
                <c:pt idx="0">
                  <c:v>0.629268292682927</c:v>
                </c:pt>
                <c:pt idx="53">
                  <c:v>0.625</c:v>
                </c:pt>
                <c:pt idx="106">
                  <c:v>0.641592920353982</c:v>
                </c:pt>
                <c:pt idx="159">
                  <c:v>0.634782608695652</c:v>
                </c:pt>
                <c:pt idx="424">
                  <c:v>0.631799163179916</c:v>
                </c:pt>
                <c:pt idx="636">
                  <c:v>0.677884615384615</c:v>
                </c:pt>
                <c:pt idx="689">
                  <c:v>0.65296803652968</c:v>
                </c:pt>
              </c:numCache>
            </c:numRef>
          </c:val>
        </c:ser>
        <c:ser>
          <c:idx val="1"/>
          <c:order val="1"/>
          <c:tx>
            <c:v>C3</c:v>
          </c:tx>
          <c:invertIfNegative val="0"/>
          <c:val>
            <c:numRef>
              <c:f>'--Data--'!$EA$56:$EA$745</c:f>
              <c:numCache>
                <c:formatCode>General</c:formatCode>
                <c:ptCount val="690"/>
                <c:pt idx="0">
                  <c:v>0.425457868707995</c:v>
                </c:pt>
                <c:pt idx="53">
                  <c:v>0.674606698405048</c:v>
                </c:pt>
                <c:pt idx="106">
                  <c:v>0.547008783732029</c:v>
                </c:pt>
                <c:pt idx="159">
                  <c:v>0.703544103420984</c:v>
                </c:pt>
                <c:pt idx="424">
                  <c:v>0.588599253477835</c:v>
                </c:pt>
                <c:pt idx="636">
                  <c:v>0.604132264690484</c:v>
                </c:pt>
                <c:pt idx="689">
                  <c:v>0.605722541105508</c:v>
                </c:pt>
              </c:numCache>
            </c:numRef>
          </c:val>
        </c:ser>
        <c:ser>
          <c:idx val="2"/>
          <c:order val="2"/>
          <c:tx>
            <c:v>C4</c:v>
          </c:tx>
          <c:invertIfNegative val="0"/>
          <c:val>
            <c:numRef>
              <c:f>'--Data--'!$DW$56:$DW$745</c:f>
              <c:numCache>
                <c:formatCode>General</c:formatCode>
                <c:ptCount val="690"/>
                <c:pt idx="0">
                  <c:v>0.373556528422004</c:v>
                </c:pt>
                <c:pt idx="53">
                  <c:v>0.58551565690856</c:v>
                </c:pt>
                <c:pt idx="106">
                  <c:v>0.478797041512354</c:v>
                </c:pt>
                <c:pt idx="159">
                  <c:v>0.617432308151204</c:v>
                </c:pt>
                <c:pt idx="424">
                  <c:v>0.517314643293047</c:v>
                </c:pt>
                <c:pt idx="636">
                  <c:v>0.533065031838178</c:v>
                </c:pt>
                <c:pt idx="689">
                  <c:v>0.534192744406493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323896"/>
        <c:axId val="2129326872"/>
      </c:barChart>
      <c:catAx>
        <c:axId val="2129323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326872"/>
        <c:crosses val="autoZero"/>
        <c:auto val="1"/>
        <c:lblAlgn val="ctr"/>
        <c:lblOffset val="100"/>
        <c:noMultiLvlLbl val="0"/>
      </c:catAx>
      <c:valAx>
        <c:axId val="2129326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323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'--Data--'!$K$287:$K$321</c:f>
              <c:numCache>
                <c:formatCode>General</c:formatCode>
                <c:ptCount val="35"/>
                <c:pt idx="0">
                  <c:v>37.7199999999999</c:v>
                </c:pt>
                <c:pt idx="1">
                  <c:v>39.84</c:v>
                </c:pt>
                <c:pt idx="2">
                  <c:v>35.68</c:v>
                </c:pt>
                <c:pt idx="3">
                  <c:v>23.26</c:v>
                </c:pt>
                <c:pt idx="4">
                  <c:v>20.8299999999999</c:v>
                </c:pt>
                <c:pt idx="5">
                  <c:v>45.88</c:v>
                </c:pt>
                <c:pt idx="6">
                  <c:v>41.52</c:v>
                </c:pt>
                <c:pt idx="7">
                  <c:v>62.8699999999999</c:v>
                </c:pt>
                <c:pt idx="8">
                  <c:v>59.0499999999999</c:v>
                </c:pt>
                <c:pt idx="9">
                  <c:v>25.2199999999999</c:v>
                </c:pt>
                <c:pt idx="10">
                  <c:v>34.88</c:v>
                </c:pt>
                <c:pt idx="11">
                  <c:v>43.2299999999999</c:v>
                </c:pt>
                <c:pt idx="12">
                  <c:v>48.1</c:v>
                </c:pt>
                <c:pt idx="13">
                  <c:v>4.99</c:v>
                </c:pt>
                <c:pt idx="14">
                  <c:v>46.3299999999999</c:v>
                </c:pt>
                <c:pt idx="15">
                  <c:v>64.2699999999999</c:v>
                </c:pt>
                <c:pt idx="16">
                  <c:v>20.3299999999999</c:v>
                </c:pt>
                <c:pt idx="17">
                  <c:v>25.43</c:v>
                </c:pt>
                <c:pt idx="18">
                  <c:v>25.26</c:v>
                </c:pt>
                <c:pt idx="19">
                  <c:v>24.26</c:v>
                </c:pt>
                <c:pt idx="20">
                  <c:v>45.5799999999999</c:v>
                </c:pt>
                <c:pt idx="21">
                  <c:v>39.89</c:v>
                </c:pt>
                <c:pt idx="22">
                  <c:v>43.53</c:v>
                </c:pt>
                <c:pt idx="23">
                  <c:v>38.13</c:v>
                </c:pt>
                <c:pt idx="24">
                  <c:v>32.8999999999999</c:v>
                </c:pt>
                <c:pt idx="25">
                  <c:v>31.9499999999999</c:v>
                </c:pt>
                <c:pt idx="26">
                  <c:v>15.9</c:v>
                </c:pt>
                <c:pt idx="27">
                  <c:v>23.34</c:v>
                </c:pt>
                <c:pt idx="28">
                  <c:v>24.4899999999999</c:v>
                </c:pt>
                <c:pt idx="29">
                  <c:v>17.05</c:v>
                </c:pt>
                <c:pt idx="30">
                  <c:v>19.17</c:v>
                </c:pt>
                <c:pt idx="31">
                  <c:v>30.7399999999999</c:v>
                </c:pt>
                <c:pt idx="32">
                  <c:v>18.2199999999999</c:v>
                </c:pt>
                <c:pt idx="33">
                  <c:v>21.0399999999999</c:v>
                </c:pt>
                <c:pt idx="34">
                  <c:v>17.1099999999999</c:v>
                </c:pt>
              </c:numCache>
            </c:numRef>
          </c:val>
          <c:smooth val="0"/>
        </c:ser>
        <c:ser>
          <c:idx val="2"/>
          <c:order val="1"/>
          <c:marker>
            <c:symbol val="none"/>
          </c:marker>
          <c:val>
            <c:numRef>
              <c:f>'--Data--'!$AP$287:$AP$308</c:f>
              <c:numCache>
                <c:formatCode>0.0</c:formatCode>
                <c:ptCount val="22"/>
                <c:pt idx="0">
                  <c:v>-87.0</c:v>
                </c:pt>
                <c:pt idx="1">
                  <c:v>15.0</c:v>
                </c:pt>
                <c:pt idx="2">
                  <c:v>37.0</c:v>
                </c:pt>
                <c:pt idx="3">
                  <c:v>-2.079999999999998</c:v>
                </c:pt>
                <c:pt idx="4">
                  <c:v>23.0</c:v>
                </c:pt>
                <c:pt idx="5">
                  <c:v>10.57</c:v>
                </c:pt>
                <c:pt idx="6">
                  <c:v>38.81</c:v>
                </c:pt>
                <c:pt idx="7">
                  <c:v>21.5</c:v>
                </c:pt>
                <c:pt idx="8">
                  <c:v>28.25</c:v>
                </c:pt>
                <c:pt idx="9">
                  <c:v>18.0</c:v>
                </c:pt>
                <c:pt idx="10">
                  <c:v>138.13</c:v>
                </c:pt>
                <c:pt idx="11">
                  <c:v>26.02</c:v>
                </c:pt>
                <c:pt idx="12">
                  <c:v>98.34</c:v>
                </c:pt>
                <c:pt idx="13">
                  <c:v>48.13</c:v>
                </c:pt>
                <c:pt idx="14">
                  <c:v>34.59</c:v>
                </c:pt>
                <c:pt idx="15">
                  <c:v>30.0</c:v>
                </c:pt>
                <c:pt idx="16">
                  <c:v>30.56</c:v>
                </c:pt>
                <c:pt idx="17">
                  <c:v>24.51</c:v>
                </c:pt>
                <c:pt idx="18">
                  <c:v>16.01</c:v>
                </c:pt>
                <c:pt idx="19">
                  <c:v>25.0</c:v>
                </c:pt>
                <c:pt idx="20">
                  <c:v>31.01000000000001</c:v>
                </c:pt>
                <c:pt idx="21">
                  <c:v>50.85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54424"/>
        <c:axId val="2129357336"/>
      </c:lineChart>
      <c:catAx>
        <c:axId val="2129354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357336"/>
        <c:crosses val="autoZero"/>
        <c:auto val="1"/>
        <c:lblAlgn val="ctr"/>
        <c:lblOffset val="100"/>
        <c:noMultiLvlLbl val="0"/>
      </c:catAx>
      <c:valAx>
        <c:axId val="2129357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9354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SEBAL</c:v>
          </c:tx>
          <c:marker>
            <c:symbol val="none"/>
          </c:marker>
          <c:cat>
            <c:numRef>
              <c:f>'--Data--'!$B$552:$B$586</c:f>
              <c:numCache>
                <c:formatCode>d\-mmm\-yy</c:formatCode>
                <c:ptCount val="35"/>
                <c:pt idx="0">
                  <c:v>41180.0</c:v>
                </c:pt>
                <c:pt idx="1">
                  <c:v>41187.0</c:v>
                </c:pt>
                <c:pt idx="2">
                  <c:v>41194.0</c:v>
                </c:pt>
                <c:pt idx="3">
                  <c:v>41201.0</c:v>
                </c:pt>
                <c:pt idx="4">
                  <c:v>41208.0</c:v>
                </c:pt>
                <c:pt idx="5">
                  <c:v>41215.0</c:v>
                </c:pt>
                <c:pt idx="6">
                  <c:v>41222.0</c:v>
                </c:pt>
                <c:pt idx="7">
                  <c:v>41229.0</c:v>
                </c:pt>
                <c:pt idx="8">
                  <c:v>41236.0</c:v>
                </c:pt>
                <c:pt idx="9">
                  <c:v>41243.0</c:v>
                </c:pt>
                <c:pt idx="10">
                  <c:v>41250.0</c:v>
                </c:pt>
                <c:pt idx="11">
                  <c:v>41257.0</c:v>
                </c:pt>
                <c:pt idx="12">
                  <c:v>41264.0</c:v>
                </c:pt>
                <c:pt idx="13">
                  <c:v>41271.0</c:v>
                </c:pt>
                <c:pt idx="14">
                  <c:v>41278.0</c:v>
                </c:pt>
                <c:pt idx="15">
                  <c:v>41285.0</c:v>
                </c:pt>
                <c:pt idx="16">
                  <c:v>41292.0</c:v>
                </c:pt>
                <c:pt idx="17">
                  <c:v>41299.0</c:v>
                </c:pt>
                <c:pt idx="18">
                  <c:v>41306.0</c:v>
                </c:pt>
                <c:pt idx="19">
                  <c:v>41313.0</c:v>
                </c:pt>
                <c:pt idx="20">
                  <c:v>41320.0</c:v>
                </c:pt>
                <c:pt idx="21">
                  <c:v>41327.0</c:v>
                </c:pt>
                <c:pt idx="22">
                  <c:v>41334.0</c:v>
                </c:pt>
                <c:pt idx="23">
                  <c:v>41341.0</c:v>
                </c:pt>
                <c:pt idx="24">
                  <c:v>41348.0</c:v>
                </c:pt>
                <c:pt idx="25">
                  <c:v>41355.0</c:v>
                </c:pt>
                <c:pt idx="26">
                  <c:v>41362.0</c:v>
                </c:pt>
                <c:pt idx="27">
                  <c:v>41369.0</c:v>
                </c:pt>
                <c:pt idx="28">
                  <c:v>41376.0</c:v>
                </c:pt>
                <c:pt idx="29">
                  <c:v>41383.0</c:v>
                </c:pt>
                <c:pt idx="30">
                  <c:v>41390.0</c:v>
                </c:pt>
                <c:pt idx="31">
                  <c:v>41397.0</c:v>
                </c:pt>
                <c:pt idx="32">
                  <c:v>41404.0</c:v>
                </c:pt>
                <c:pt idx="33">
                  <c:v>41411.0</c:v>
                </c:pt>
                <c:pt idx="34">
                  <c:v>41418.0</c:v>
                </c:pt>
              </c:numCache>
            </c:numRef>
          </c:cat>
          <c:val>
            <c:numRef>
              <c:f>'--Data--'!$K$552:$K$586</c:f>
              <c:numCache>
                <c:formatCode>General</c:formatCode>
                <c:ptCount val="35"/>
                <c:pt idx="0">
                  <c:v>19.19</c:v>
                </c:pt>
                <c:pt idx="1">
                  <c:v>39.53</c:v>
                </c:pt>
                <c:pt idx="2">
                  <c:v>21.8</c:v>
                </c:pt>
                <c:pt idx="3">
                  <c:v>17.14</c:v>
                </c:pt>
                <c:pt idx="4">
                  <c:v>20.27</c:v>
                </c:pt>
                <c:pt idx="5">
                  <c:v>38.43</c:v>
                </c:pt>
                <c:pt idx="6">
                  <c:v>27.5</c:v>
                </c:pt>
                <c:pt idx="7">
                  <c:v>24.78</c:v>
                </c:pt>
                <c:pt idx="8">
                  <c:v>36.78</c:v>
                </c:pt>
                <c:pt idx="9">
                  <c:v>21.5599999999999</c:v>
                </c:pt>
                <c:pt idx="10">
                  <c:v>19.92</c:v>
                </c:pt>
                <c:pt idx="11">
                  <c:v>39.6599999999999</c:v>
                </c:pt>
                <c:pt idx="12">
                  <c:v>42.92</c:v>
                </c:pt>
                <c:pt idx="13">
                  <c:v>39.7299999999999</c:v>
                </c:pt>
                <c:pt idx="14">
                  <c:v>21.78</c:v>
                </c:pt>
                <c:pt idx="15">
                  <c:v>22.52</c:v>
                </c:pt>
                <c:pt idx="16">
                  <c:v>26.53</c:v>
                </c:pt>
                <c:pt idx="17">
                  <c:v>9.67999999999999</c:v>
                </c:pt>
                <c:pt idx="18">
                  <c:v>9.60999999999999</c:v>
                </c:pt>
                <c:pt idx="19">
                  <c:v>13.82</c:v>
                </c:pt>
                <c:pt idx="20">
                  <c:v>40.5499999999999</c:v>
                </c:pt>
                <c:pt idx="21">
                  <c:v>34.4799999999999</c:v>
                </c:pt>
                <c:pt idx="22">
                  <c:v>38.7999999999999</c:v>
                </c:pt>
                <c:pt idx="23">
                  <c:v>37.93</c:v>
                </c:pt>
                <c:pt idx="24">
                  <c:v>37.7299999999999</c:v>
                </c:pt>
                <c:pt idx="25">
                  <c:v>11.57</c:v>
                </c:pt>
                <c:pt idx="26">
                  <c:v>5.08999999999999</c:v>
                </c:pt>
                <c:pt idx="27">
                  <c:v>24.94</c:v>
                </c:pt>
                <c:pt idx="28">
                  <c:v>29.44</c:v>
                </c:pt>
                <c:pt idx="29">
                  <c:v>14.44</c:v>
                </c:pt>
                <c:pt idx="30">
                  <c:v>12.52</c:v>
                </c:pt>
                <c:pt idx="31">
                  <c:v>16.7199999999999</c:v>
                </c:pt>
                <c:pt idx="32">
                  <c:v>14.33</c:v>
                </c:pt>
                <c:pt idx="33">
                  <c:v>15.22</c:v>
                </c:pt>
                <c:pt idx="34">
                  <c:v>15.57</c:v>
                </c:pt>
              </c:numCache>
            </c:numRef>
          </c:val>
          <c:smooth val="0"/>
        </c:ser>
        <c:ser>
          <c:idx val="1"/>
          <c:order val="1"/>
          <c:tx>
            <c:v>From SWC</c:v>
          </c:tx>
          <c:marker>
            <c:symbol val="none"/>
          </c:marker>
          <c:cat>
            <c:numRef>
              <c:f>'--Data--'!$B$552:$B$586</c:f>
              <c:numCache>
                <c:formatCode>d\-mmm\-yy</c:formatCode>
                <c:ptCount val="35"/>
                <c:pt idx="0">
                  <c:v>41180.0</c:v>
                </c:pt>
                <c:pt idx="1">
                  <c:v>41187.0</c:v>
                </c:pt>
                <c:pt idx="2">
                  <c:v>41194.0</c:v>
                </c:pt>
                <c:pt idx="3">
                  <c:v>41201.0</c:v>
                </c:pt>
                <c:pt idx="4">
                  <c:v>41208.0</c:v>
                </c:pt>
                <c:pt idx="5">
                  <c:v>41215.0</c:v>
                </c:pt>
                <c:pt idx="6">
                  <c:v>41222.0</c:v>
                </c:pt>
                <c:pt idx="7">
                  <c:v>41229.0</c:v>
                </c:pt>
                <c:pt idx="8">
                  <c:v>41236.0</c:v>
                </c:pt>
                <c:pt idx="9">
                  <c:v>41243.0</c:v>
                </c:pt>
                <c:pt idx="10">
                  <c:v>41250.0</c:v>
                </c:pt>
                <c:pt idx="11">
                  <c:v>41257.0</c:v>
                </c:pt>
                <c:pt idx="12">
                  <c:v>41264.0</c:v>
                </c:pt>
                <c:pt idx="13">
                  <c:v>41271.0</c:v>
                </c:pt>
                <c:pt idx="14">
                  <c:v>41278.0</c:v>
                </c:pt>
                <c:pt idx="15">
                  <c:v>41285.0</c:v>
                </c:pt>
                <c:pt idx="16">
                  <c:v>41292.0</c:v>
                </c:pt>
                <c:pt idx="17">
                  <c:v>41299.0</c:v>
                </c:pt>
                <c:pt idx="18">
                  <c:v>41306.0</c:v>
                </c:pt>
                <c:pt idx="19">
                  <c:v>41313.0</c:v>
                </c:pt>
                <c:pt idx="20">
                  <c:v>41320.0</c:v>
                </c:pt>
                <c:pt idx="21">
                  <c:v>41327.0</c:v>
                </c:pt>
                <c:pt idx="22">
                  <c:v>41334.0</c:v>
                </c:pt>
                <c:pt idx="23">
                  <c:v>41341.0</c:v>
                </c:pt>
                <c:pt idx="24">
                  <c:v>41348.0</c:v>
                </c:pt>
                <c:pt idx="25">
                  <c:v>41355.0</c:v>
                </c:pt>
                <c:pt idx="26">
                  <c:v>41362.0</c:v>
                </c:pt>
                <c:pt idx="27">
                  <c:v>41369.0</c:v>
                </c:pt>
                <c:pt idx="28">
                  <c:v>41376.0</c:v>
                </c:pt>
                <c:pt idx="29">
                  <c:v>41383.0</c:v>
                </c:pt>
                <c:pt idx="30">
                  <c:v>41390.0</c:v>
                </c:pt>
                <c:pt idx="31">
                  <c:v>41397.0</c:v>
                </c:pt>
                <c:pt idx="32">
                  <c:v>41404.0</c:v>
                </c:pt>
                <c:pt idx="33">
                  <c:v>41411.0</c:v>
                </c:pt>
                <c:pt idx="34">
                  <c:v>41418.0</c:v>
                </c:pt>
              </c:numCache>
            </c:numRef>
          </c:cat>
          <c:val>
            <c:numRef>
              <c:f>'--Data--'!$BH$552:$BH$586</c:f>
              <c:numCache>
                <c:formatCode>General</c:formatCode>
                <c:ptCount val="35"/>
                <c:pt idx="0">
                  <c:v>12.0</c:v>
                </c:pt>
                <c:pt idx="1">
                  <c:v>39.0</c:v>
                </c:pt>
                <c:pt idx="2">
                  <c:v>33.0</c:v>
                </c:pt>
                <c:pt idx="3">
                  <c:v>35.92</c:v>
                </c:pt>
                <c:pt idx="4">
                  <c:v>33.0</c:v>
                </c:pt>
                <c:pt idx="5">
                  <c:v>21.57</c:v>
                </c:pt>
                <c:pt idx="6">
                  <c:v>31.81</c:v>
                </c:pt>
                <c:pt idx="7">
                  <c:v>21.5</c:v>
                </c:pt>
                <c:pt idx="8">
                  <c:v>32.25</c:v>
                </c:pt>
                <c:pt idx="9">
                  <c:v>44.46</c:v>
                </c:pt>
                <c:pt idx="10">
                  <c:v>57.278</c:v>
                </c:pt>
                <c:pt idx="11">
                  <c:v>56.368</c:v>
                </c:pt>
                <c:pt idx="12">
                  <c:v>52.598</c:v>
                </c:pt>
                <c:pt idx="13">
                  <c:v>71.409</c:v>
                </c:pt>
                <c:pt idx="14">
                  <c:v>74.945</c:v>
                </c:pt>
                <c:pt idx="15">
                  <c:v>27.0</c:v>
                </c:pt>
                <c:pt idx="16">
                  <c:v>59.56</c:v>
                </c:pt>
                <c:pt idx="17">
                  <c:v>71.682</c:v>
                </c:pt>
                <c:pt idx="18">
                  <c:v>72.904</c:v>
                </c:pt>
                <c:pt idx="19">
                  <c:v>30.0</c:v>
                </c:pt>
                <c:pt idx="20">
                  <c:v>52.221</c:v>
                </c:pt>
                <c:pt idx="21">
                  <c:v>32.85</c:v>
                </c:pt>
                <c:pt idx="22">
                  <c:v>31.0</c:v>
                </c:pt>
                <c:pt idx="23">
                  <c:v>21.51</c:v>
                </c:pt>
                <c:pt idx="24">
                  <c:v>17.29</c:v>
                </c:pt>
                <c:pt idx="25">
                  <c:v>40.846</c:v>
                </c:pt>
                <c:pt idx="26">
                  <c:v>27.456</c:v>
                </c:pt>
              </c:numCache>
            </c:numRef>
          </c:val>
          <c:smooth val="0"/>
        </c:ser>
        <c:ser>
          <c:idx val="2"/>
          <c:order val="2"/>
          <c:tx>
            <c:v>Eddy covariance</c:v>
          </c:tx>
          <c:marker>
            <c:symbol val="none"/>
          </c:marker>
          <c:cat>
            <c:numRef>
              <c:f>'--Data--'!$B$552:$B$586</c:f>
              <c:numCache>
                <c:formatCode>d\-mmm\-yy</c:formatCode>
                <c:ptCount val="35"/>
                <c:pt idx="0">
                  <c:v>41180.0</c:v>
                </c:pt>
                <c:pt idx="1">
                  <c:v>41187.0</c:v>
                </c:pt>
                <c:pt idx="2">
                  <c:v>41194.0</c:v>
                </c:pt>
                <c:pt idx="3">
                  <c:v>41201.0</c:v>
                </c:pt>
                <c:pt idx="4">
                  <c:v>41208.0</c:v>
                </c:pt>
                <c:pt idx="5">
                  <c:v>41215.0</c:v>
                </c:pt>
                <c:pt idx="6">
                  <c:v>41222.0</c:v>
                </c:pt>
                <c:pt idx="7">
                  <c:v>41229.0</c:v>
                </c:pt>
                <c:pt idx="8">
                  <c:v>41236.0</c:v>
                </c:pt>
                <c:pt idx="9">
                  <c:v>41243.0</c:v>
                </c:pt>
                <c:pt idx="10">
                  <c:v>41250.0</c:v>
                </c:pt>
                <c:pt idx="11">
                  <c:v>41257.0</c:v>
                </c:pt>
                <c:pt idx="12">
                  <c:v>41264.0</c:v>
                </c:pt>
                <c:pt idx="13">
                  <c:v>41271.0</c:v>
                </c:pt>
                <c:pt idx="14">
                  <c:v>41278.0</c:v>
                </c:pt>
                <c:pt idx="15">
                  <c:v>41285.0</c:v>
                </c:pt>
                <c:pt idx="16">
                  <c:v>41292.0</c:v>
                </c:pt>
                <c:pt idx="17">
                  <c:v>41299.0</c:v>
                </c:pt>
                <c:pt idx="18">
                  <c:v>41306.0</c:v>
                </c:pt>
                <c:pt idx="19">
                  <c:v>41313.0</c:v>
                </c:pt>
                <c:pt idx="20">
                  <c:v>41320.0</c:v>
                </c:pt>
                <c:pt idx="21">
                  <c:v>41327.0</c:v>
                </c:pt>
                <c:pt idx="22">
                  <c:v>41334.0</c:v>
                </c:pt>
                <c:pt idx="23">
                  <c:v>41341.0</c:v>
                </c:pt>
                <c:pt idx="24">
                  <c:v>41348.0</c:v>
                </c:pt>
                <c:pt idx="25">
                  <c:v>41355.0</c:v>
                </c:pt>
                <c:pt idx="26">
                  <c:v>41362.0</c:v>
                </c:pt>
                <c:pt idx="27">
                  <c:v>41369.0</c:v>
                </c:pt>
                <c:pt idx="28">
                  <c:v>41376.0</c:v>
                </c:pt>
                <c:pt idx="29">
                  <c:v>41383.0</c:v>
                </c:pt>
                <c:pt idx="30">
                  <c:v>41390.0</c:v>
                </c:pt>
                <c:pt idx="31">
                  <c:v>41397.0</c:v>
                </c:pt>
                <c:pt idx="32">
                  <c:v>41404.0</c:v>
                </c:pt>
                <c:pt idx="33">
                  <c:v>41411.0</c:v>
                </c:pt>
                <c:pt idx="34">
                  <c:v>41418.0</c:v>
                </c:pt>
              </c:numCache>
            </c:numRef>
          </c:cat>
          <c:val>
            <c:numRef>
              <c:f>'--Data--'!$BI$552:$BI$586</c:f>
              <c:numCache>
                <c:formatCode>General</c:formatCode>
                <c:ptCount val="35"/>
                <c:pt idx="17" formatCode="0.00">
                  <c:v>31.72222369594237</c:v>
                </c:pt>
                <c:pt idx="18" formatCode="0.00">
                  <c:v>46.40162084005284</c:v>
                </c:pt>
                <c:pt idx="19" formatCode="0.00">
                  <c:v>43.58514388069649</c:v>
                </c:pt>
                <c:pt idx="20" formatCode="0.00">
                  <c:v>25.28260239186419</c:v>
                </c:pt>
                <c:pt idx="21" formatCode="0.00">
                  <c:v>34.83802072540799</c:v>
                </c:pt>
                <c:pt idx="24" formatCode="0.00">
                  <c:v>28.50741419202514</c:v>
                </c:pt>
                <c:pt idx="25" formatCode="0.00">
                  <c:v>20.08947165588109</c:v>
                </c:pt>
                <c:pt idx="26" formatCode="0.00">
                  <c:v>18.9047407739897</c:v>
                </c:pt>
                <c:pt idx="27" formatCode="0.00">
                  <c:v>28.90639243525792</c:v>
                </c:pt>
                <c:pt idx="28" formatCode="0.00">
                  <c:v>27.64744995173925</c:v>
                </c:pt>
                <c:pt idx="29" formatCode="0.00">
                  <c:v>15.98730964815027</c:v>
                </c:pt>
                <c:pt idx="30" formatCode="0.00">
                  <c:v>19.58606105103598</c:v>
                </c:pt>
                <c:pt idx="31" formatCode="0.00">
                  <c:v>20.18153854524485</c:v>
                </c:pt>
                <c:pt idx="32" formatCode="0.00">
                  <c:v>17.31413537341365</c:v>
                </c:pt>
                <c:pt idx="33" formatCode="0.00">
                  <c:v>16.58324867075662</c:v>
                </c:pt>
              </c:numCache>
            </c:numRef>
          </c:val>
          <c:smooth val="0"/>
        </c:ser>
        <c:ser>
          <c:idx val="3"/>
          <c:order val="3"/>
          <c:tx>
            <c:v>SAPWAT</c:v>
          </c:tx>
          <c:marker>
            <c:symbol val="none"/>
          </c:marker>
          <c:cat>
            <c:numRef>
              <c:f>'--Data--'!$B$552:$B$586</c:f>
              <c:numCache>
                <c:formatCode>d\-mmm\-yy</c:formatCode>
                <c:ptCount val="35"/>
                <c:pt idx="0">
                  <c:v>41180.0</c:v>
                </c:pt>
                <c:pt idx="1">
                  <c:v>41187.0</c:v>
                </c:pt>
                <c:pt idx="2">
                  <c:v>41194.0</c:v>
                </c:pt>
                <c:pt idx="3">
                  <c:v>41201.0</c:v>
                </c:pt>
                <c:pt idx="4">
                  <c:v>41208.0</c:v>
                </c:pt>
                <c:pt idx="5">
                  <c:v>41215.0</c:v>
                </c:pt>
                <c:pt idx="6">
                  <c:v>41222.0</c:v>
                </c:pt>
                <c:pt idx="7">
                  <c:v>41229.0</c:v>
                </c:pt>
                <c:pt idx="8">
                  <c:v>41236.0</c:v>
                </c:pt>
                <c:pt idx="9">
                  <c:v>41243.0</c:v>
                </c:pt>
                <c:pt idx="10">
                  <c:v>41250.0</c:v>
                </c:pt>
                <c:pt idx="11">
                  <c:v>41257.0</c:v>
                </c:pt>
                <c:pt idx="12">
                  <c:v>41264.0</c:v>
                </c:pt>
                <c:pt idx="13">
                  <c:v>41271.0</c:v>
                </c:pt>
                <c:pt idx="14">
                  <c:v>41278.0</c:v>
                </c:pt>
                <c:pt idx="15">
                  <c:v>41285.0</c:v>
                </c:pt>
                <c:pt idx="16">
                  <c:v>41292.0</c:v>
                </c:pt>
                <c:pt idx="17">
                  <c:v>41299.0</c:v>
                </c:pt>
                <c:pt idx="18">
                  <c:v>41306.0</c:v>
                </c:pt>
                <c:pt idx="19">
                  <c:v>41313.0</c:v>
                </c:pt>
                <c:pt idx="20">
                  <c:v>41320.0</c:v>
                </c:pt>
                <c:pt idx="21">
                  <c:v>41327.0</c:v>
                </c:pt>
                <c:pt idx="22">
                  <c:v>41334.0</c:v>
                </c:pt>
                <c:pt idx="23">
                  <c:v>41341.0</c:v>
                </c:pt>
                <c:pt idx="24">
                  <c:v>41348.0</c:v>
                </c:pt>
                <c:pt idx="25">
                  <c:v>41355.0</c:v>
                </c:pt>
                <c:pt idx="26">
                  <c:v>41362.0</c:v>
                </c:pt>
                <c:pt idx="27">
                  <c:v>41369.0</c:v>
                </c:pt>
                <c:pt idx="28">
                  <c:v>41376.0</c:v>
                </c:pt>
                <c:pt idx="29">
                  <c:v>41383.0</c:v>
                </c:pt>
                <c:pt idx="30">
                  <c:v>41390.0</c:v>
                </c:pt>
                <c:pt idx="31">
                  <c:v>41397.0</c:v>
                </c:pt>
                <c:pt idx="32">
                  <c:v>41404.0</c:v>
                </c:pt>
                <c:pt idx="33">
                  <c:v>41411.0</c:v>
                </c:pt>
                <c:pt idx="34">
                  <c:v>41418.0</c:v>
                </c:pt>
              </c:numCache>
            </c:numRef>
          </c:cat>
          <c:val>
            <c:numRef>
              <c:f>'--Data--'!$BM$552:$BM$586</c:f>
              <c:numCache>
                <c:formatCode>General</c:formatCode>
                <c:ptCount val="35"/>
                <c:pt idx="0">
                  <c:v>9.8</c:v>
                </c:pt>
                <c:pt idx="1">
                  <c:v>10.4</c:v>
                </c:pt>
                <c:pt idx="2">
                  <c:v>10.8</c:v>
                </c:pt>
                <c:pt idx="3">
                  <c:v>11.2</c:v>
                </c:pt>
                <c:pt idx="4">
                  <c:v>11.9</c:v>
                </c:pt>
                <c:pt idx="5">
                  <c:v>12.2</c:v>
                </c:pt>
                <c:pt idx="6">
                  <c:v>12.6</c:v>
                </c:pt>
                <c:pt idx="7">
                  <c:v>12.9</c:v>
                </c:pt>
                <c:pt idx="8">
                  <c:v>13.5</c:v>
                </c:pt>
                <c:pt idx="9">
                  <c:v>15.3</c:v>
                </c:pt>
                <c:pt idx="10">
                  <c:v>17.3</c:v>
                </c:pt>
                <c:pt idx="11">
                  <c:v>19.3</c:v>
                </c:pt>
                <c:pt idx="12">
                  <c:v>21.2</c:v>
                </c:pt>
                <c:pt idx="13">
                  <c:v>23.3</c:v>
                </c:pt>
                <c:pt idx="14">
                  <c:v>24.7</c:v>
                </c:pt>
                <c:pt idx="15">
                  <c:v>26.3</c:v>
                </c:pt>
                <c:pt idx="16">
                  <c:v>27.7</c:v>
                </c:pt>
                <c:pt idx="17">
                  <c:v>28.9</c:v>
                </c:pt>
                <c:pt idx="18">
                  <c:v>29.8</c:v>
                </c:pt>
                <c:pt idx="19">
                  <c:v>30.6</c:v>
                </c:pt>
                <c:pt idx="20">
                  <c:v>31.2</c:v>
                </c:pt>
                <c:pt idx="21">
                  <c:v>31.2</c:v>
                </c:pt>
                <c:pt idx="22">
                  <c:v>29.9</c:v>
                </c:pt>
                <c:pt idx="23">
                  <c:v>28.5</c:v>
                </c:pt>
                <c:pt idx="24">
                  <c:v>27.0</c:v>
                </c:pt>
                <c:pt idx="25">
                  <c:v>25.4</c:v>
                </c:pt>
                <c:pt idx="26">
                  <c:v>24.0</c:v>
                </c:pt>
                <c:pt idx="27">
                  <c:v>22.5</c:v>
                </c:pt>
                <c:pt idx="28">
                  <c:v>21.0</c:v>
                </c:pt>
                <c:pt idx="29">
                  <c:v>19.7</c:v>
                </c:pt>
                <c:pt idx="30">
                  <c:v>18.3</c:v>
                </c:pt>
                <c:pt idx="31">
                  <c:v>17.2</c:v>
                </c:pt>
                <c:pt idx="32">
                  <c:v>16.1</c:v>
                </c:pt>
                <c:pt idx="33">
                  <c:v>15.1</c:v>
                </c:pt>
                <c:pt idx="34">
                  <c:v>14.4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94328"/>
        <c:axId val="2129397480"/>
      </c:lineChart>
      <c:dateAx>
        <c:axId val="212939432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crossAx val="2129397480"/>
        <c:crosses val="autoZero"/>
        <c:auto val="1"/>
        <c:lblOffset val="100"/>
        <c:baseTimeUnit val="days"/>
      </c:dateAx>
      <c:valAx>
        <c:axId val="2129397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9394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smoothMarker"/>
        <c:varyColors val="0"/>
        <c:ser>
          <c:idx val="0"/>
          <c:order val="0"/>
          <c:tx>
            <c:v>SEBAL(total leaves)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'--Data--'!$W$4:$W$493</c:f>
              <c:numCache>
                <c:formatCode>General</c:formatCode>
                <c:ptCount val="490"/>
                <c:pt idx="19">
                  <c:v>34.72</c:v>
                </c:pt>
                <c:pt idx="21">
                  <c:v>35.0</c:v>
                </c:pt>
                <c:pt idx="23">
                  <c:v>35.0</c:v>
                </c:pt>
                <c:pt idx="25">
                  <c:v>26.54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5.75</c:v>
                </c:pt>
                <c:pt idx="35">
                  <c:v>11.38</c:v>
                </c:pt>
                <c:pt idx="37">
                  <c:v>23.84</c:v>
                </c:pt>
                <c:pt idx="42">
                  <c:v>13.4</c:v>
                </c:pt>
                <c:pt idx="46">
                  <c:v>12.81</c:v>
                </c:pt>
                <c:pt idx="47">
                  <c:v>8.95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35.0</c:v>
                </c:pt>
                <c:pt idx="74">
                  <c:v>35.0</c:v>
                </c:pt>
                <c:pt idx="76">
                  <c:v>29.62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9.34</c:v>
                </c:pt>
                <c:pt idx="85">
                  <c:v>12.61</c:v>
                </c:pt>
                <c:pt idx="87">
                  <c:v>12.29</c:v>
                </c:pt>
                <c:pt idx="88">
                  <c:v>19.02</c:v>
                </c:pt>
                <c:pt idx="89">
                  <c:v>22.09</c:v>
                </c:pt>
                <c:pt idx="90">
                  <c:v>22.21</c:v>
                </c:pt>
                <c:pt idx="95">
                  <c:v>5.71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35.0</c:v>
                </c:pt>
                <c:pt idx="127">
                  <c:v>35.0</c:v>
                </c:pt>
                <c:pt idx="129">
                  <c:v>35.0</c:v>
                </c:pt>
                <c:pt idx="131">
                  <c:v>33.72</c:v>
                </c:pt>
                <c:pt idx="133">
                  <c:v>1.47</c:v>
                </c:pt>
                <c:pt idx="135">
                  <c:v>0.13</c:v>
                </c:pt>
                <c:pt idx="137">
                  <c:v>1.18</c:v>
                </c:pt>
                <c:pt idx="138">
                  <c:v>2.42</c:v>
                </c:pt>
                <c:pt idx="140">
                  <c:v>9.64</c:v>
                </c:pt>
                <c:pt idx="141">
                  <c:v>18.75</c:v>
                </c:pt>
                <c:pt idx="142">
                  <c:v>30.42</c:v>
                </c:pt>
                <c:pt idx="143">
                  <c:v>26.17</c:v>
                </c:pt>
                <c:pt idx="148">
                  <c:v>15.19</c:v>
                </c:pt>
                <c:pt idx="152">
                  <c:v>14.31</c:v>
                </c:pt>
                <c:pt idx="153">
                  <c:v>9.1</c:v>
                </c:pt>
                <c:pt idx="154">
                  <c:v>6.66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35.0</c:v>
                </c:pt>
                <c:pt idx="180">
                  <c:v>35.0</c:v>
                </c:pt>
                <c:pt idx="182">
                  <c:v>35.0</c:v>
                </c:pt>
                <c:pt idx="184">
                  <c:v>27.8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8.61</c:v>
                </c:pt>
                <c:pt idx="194">
                  <c:v>15.56</c:v>
                </c:pt>
                <c:pt idx="196">
                  <c:v>21.75</c:v>
                </c:pt>
                <c:pt idx="201">
                  <c:v>11.56</c:v>
                </c:pt>
                <c:pt idx="205">
                  <c:v>12.65</c:v>
                </c:pt>
                <c:pt idx="206">
                  <c:v>8.53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27.67</c:v>
                </c:pt>
                <c:pt idx="233">
                  <c:v>30.49</c:v>
                </c:pt>
                <c:pt idx="235">
                  <c:v>26.1</c:v>
                </c:pt>
                <c:pt idx="237">
                  <c:v>23.92</c:v>
                </c:pt>
                <c:pt idx="239">
                  <c:v>12.1</c:v>
                </c:pt>
                <c:pt idx="241">
                  <c:v>9.1</c:v>
                </c:pt>
                <c:pt idx="243">
                  <c:v>11.1</c:v>
                </c:pt>
                <c:pt idx="247">
                  <c:v>4.38</c:v>
                </c:pt>
                <c:pt idx="248">
                  <c:v>4.35</c:v>
                </c:pt>
                <c:pt idx="249">
                  <c:v>5.22</c:v>
                </c:pt>
                <c:pt idx="251">
                  <c:v>5.13</c:v>
                </c:pt>
                <c:pt idx="253">
                  <c:v>5.07</c:v>
                </c:pt>
                <c:pt idx="254">
                  <c:v>2.34</c:v>
                </c:pt>
                <c:pt idx="258">
                  <c:v>6.39</c:v>
                </c:pt>
                <c:pt idx="259">
                  <c:v>9.56</c:v>
                </c:pt>
                <c:pt idx="260">
                  <c:v>11.77</c:v>
                </c:pt>
                <c:pt idx="261">
                  <c:v>12.01</c:v>
                </c:pt>
                <c:pt idx="263">
                  <c:v>11.7</c:v>
                </c:pt>
                <c:pt idx="264">
                  <c:v>10.09</c:v>
                </c:pt>
                <c:pt idx="284">
                  <c:v>29.85</c:v>
                </c:pt>
                <c:pt idx="286">
                  <c:v>10.56</c:v>
                </c:pt>
                <c:pt idx="288">
                  <c:v>26.28</c:v>
                </c:pt>
                <c:pt idx="290">
                  <c:v>33.97</c:v>
                </c:pt>
                <c:pt idx="292">
                  <c:v>9.210000000000001</c:v>
                </c:pt>
                <c:pt idx="294">
                  <c:v>17.5</c:v>
                </c:pt>
                <c:pt idx="296">
                  <c:v>2.94</c:v>
                </c:pt>
                <c:pt idx="297">
                  <c:v>4.83</c:v>
                </c:pt>
                <c:pt idx="299">
                  <c:v>0.29</c:v>
                </c:pt>
                <c:pt idx="300">
                  <c:v>0.41</c:v>
                </c:pt>
                <c:pt idx="302">
                  <c:v>14.05</c:v>
                </c:pt>
                <c:pt idx="306">
                  <c:v>3.26</c:v>
                </c:pt>
                <c:pt idx="307">
                  <c:v>4.79</c:v>
                </c:pt>
                <c:pt idx="311">
                  <c:v>4.48</c:v>
                </c:pt>
                <c:pt idx="312">
                  <c:v>4.92</c:v>
                </c:pt>
                <c:pt idx="313">
                  <c:v>10.77</c:v>
                </c:pt>
                <c:pt idx="314">
                  <c:v>13.53</c:v>
                </c:pt>
                <c:pt idx="316">
                  <c:v>16.88</c:v>
                </c:pt>
                <c:pt idx="317">
                  <c:v>14.97</c:v>
                </c:pt>
                <c:pt idx="337">
                  <c:v>29.64</c:v>
                </c:pt>
                <c:pt idx="339">
                  <c:v>13.47</c:v>
                </c:pt>
                <c:pt idx="341">
                  <c:v>19.15</c:v>
                </c:pt>
                <c:pt idx="343">
                  <c:v>4.23</c:v>
                </c:pt>
                <c:pt idx="345">
                  <c:v>13.09</c:v>
                </c:pt>
                <c:pt idx="347">
                  <c:v>16.74</c:v>
                </c:pt>
                <c:pt idx="349">
                  <c:v>5.9</c:v>
                </c:pt>
                <c:pt idx="350">
                  <c:v>9.09</c:v>
                </c:pt>
                <c:pt idx="352">
                  <c:v>0.44</c:v>
                </c:pt>
                <c:pt idx="353">
                  <c:v>0.89</c:v>
                </c:pt>
                <c:pt idx="354">
                  <c:v>6.67</c:v>
                </c:pt>
                <c:pt idx="360">
                  <c:v>14.21</c:v>
                </c:pt>
                <c:pt idx="364">
                  <c:v>3.25</c:v>
                </c:pt>
                <c:pt idx="365">
                  <c:v>13.42</c:v>
                </c:pt>
                <c:pt idx="366">
                  <c:v>19.48</c:v>
                </c:pt>
                <c:pt idx="367">
                  <c:v>19.41</c:v>
                </c:pt>
                <c:pt idx="369">
                  <c:v>19.89</c:v>
                </c:pt>
                <c:pt idx="370">
                  <c:v>5.28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8.74</c:v>
                </c:pt>
                <c:pt idx="402">
                  <c:v>9.64</c:v>
                </c:pt>
                <c:pt idx="403">
                  <c:v>7.51</c:v>
                </c:pt>
                <c:pt idx="405">
                  <c:v>5.92</c:v>
                </c:pt>
                <c:pt idx="406">
                  <c:v>9.4</c:v>
                </c:pt>
                <c:pt idx="408">
                  <c:v>12.47</c:v>
                </c:pt>
                <c:pt idx="412">
                  <c:v>7.86</c:v>
                </c:pt>
                <c:pt idx="413">
                  <c:v>3.45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35.0</c:v>
                </c:pt>
                <c:pt idx="445">
                  <c:v>35.0</c:v>
                </c:pt>
                <c:pt idx="447">
                  <c:v>34.52</c:v>
                </c:pt>
                <c:pt idx="449">
                  <c:v>20.16</c:v>
                </c:pt>
                <c:pt idx="451">
                  <c:v>1.01</c:v>
                </c:pt>
                <c:pt idx="453">
                  <c:v>4.89</c:v>
                </c:pt>
                <c:pt idx="455">
                  <c:v>11.82</c:v>
                </c:pt>
                <c:pt idx="456">
                  <c:v>12.17</c:v>
                </c:pt>
                <c:pt idx="458">
                  <c:v>13.38</c:v>
                </c:pt>
                <c:pt idx="459">
                  <c:v>23.02</c:v>
                </c:pt>
                <c:pt idx="461">
                  <c:v>26.47</c:v>
                </c:pt>
                <c:pt idx="466">
                  <c:v>11.87</c:v>
                </c:pt>
                <c:pt idx="470">
                  <c:v>9.97</c:v>
                </c:pt>
                <c:pt idx="471">
                  <c:v>8.35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1"/>
          <c:order val="1"/>
          <c:tx>
            <c:v>SEBAL(upperleaves)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'--Data--'!$X$4:$X$493</c:f>
              <c:numCache>
                <c:formatCode>General</c:formatCode>
                <c:ptCount val="490"/>
                <c:pt idx="19">
                  <c:v>82.03</c:v>
                </c:pt>
                <c:pt idx="21">
                  <c:v>83.63</c:v>
                </c:pt>
                <c:pt idx="23">
                  <c:v>81.42</c:v>
                </c:pt>
                <c:pt idx="25">
                  <c:v>47.95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9.1</c:v>
                </c:pt>
                <c:pt idx="35">
                  <c:v>21.85</c:v>
                </c:pt>
                <c:pt idx="37">
                  <c:v>54.25</c:v>
                </c:pt>
                <c:pt idx="42">
                  <c:v>24.14</c:v>
                </c:pt>
                <c:pt idx="46">
                  <c:v>23.09</c:v>
                </c:pt>
                <c:pt idx="47">
                  <c:v>11.59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62.9</c:v>
                </c:pt>
                <c:pt idx="74">
                  <c:v>64.71</c:v>
                </c:pt>
                <c:pt idx="76">
                  <c:v>48.29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16.17</c:v>
                </c:pt>
                <c:pt idx="85">
                  <c:v>24.36</c:v>
                </c:pt>
                <c:pt idx="87">
                  <c:v>24.82</c:v>
                </c:pt>
                <c:pt idx="88">
                  <c:v>43.95</c:v>
                </c:pt>
                <c:pt idx="89">
                  <c:v>51.95</c:v>
                </c:pt>
                <c:pt idx="90">
                  <c:v>51.09</c:v>
                </c:pt>
                <c:pt idx="95">
                  <c:v>8.24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74.72</c:v>
                </c:pt>
                <c:pt idx="127">
                  <c:v>78.72</c:v>
                </c:pt>
                <c:pt idx="129">
                  <c:v>74.48</c:v>
                </c:pt>
                <c:pt idx="131">
                  <c:v>66.79</c:v>
                </c:pt>
                <c:pt idx="133">
                  <c:v>0.28</c:v>
                </c:pt>
                <c:pt idx="135">
                  <c:v>0.13</c:v>
                </c:pt>
                <c:pt idx="137">
                  <c:v>1.18</c:v>
                </c:pt>
                <c:pt idx="138">
                  <c:v>2.44</c:v>
                </c:pt>
                <c:pt idx="140">
                  <c:v>17.77</c:v>
                </c:pt>
                <c:pt idx="141">
                  <c:v>42.9</c:v>
                </c:pt>
                <c:pt idx="142">
                  <c:v>72.48</c:v>
                </c:pt>
                <c:pt idx="143">
                  <c:v>62.63</c:v>
                </c:pt>
                <c:pt idx="148">
                  <c:v>29.51</c:v>
                </c:pt>
                <c:pt idx="152">
                  <c:v>27.27</c:v>
                </c:pt>
                <c:pt idx="153">
                  <c:v>12.59</c:v>
                </c:pt>
                <c:pt idx="154">
                  <c:v>6.86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83.07</c:v>
                </c:pt>
                <c:pt idx="180">
                  <c:v>83.1</c:v>
                </c:pt>
                <c:pt idx="182">
                  <c:v>81.08</c:v>
                </c:pt>
                <c:pt idx="184">
                  <c:v>46.59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14.57</c:v>
                </c:pt>
                <c:pt idx="194">
                  <c:v>30.66</c:v>
                </c:pt>
                <c:pt idx="196">
                  <c:v>47.04</c:v>
                </c:pt>
                <c:pt idx="201">
                  <c:v>19.55</c:v>
                </c:pt>
                <c:pt idx="205">
                  <c:v>20.72</c:v>
                </c:pt>
                <c:pt idx="206">
                  <c:v>9.41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52.51</c:v>
                </c:pt>
                <c:pt idx="233">
                  <c:v>63.62</c:v>
                </c:pt>
                <c:pt idx="235">
                  <c:v>60.45</c:v>
                </c:pt>
                <c:pt idx="237">
                  <c:v>57.22</c:v>
                </c:pt>
                <c:pt idx="239">
                  <c:v>27.38</c:v>
                </c:pt>
                <c:pt idx="241">
                  <c:v>17.54</c:v>
                </c:pt>
                <c:pt idx="243">
                  <c:v>22.01</c:v>
                </c:pt>
                <c:pt idx="247">
                  <c:v>6.51</c:v>
                </c:pt>
                <c:pt idx="248">
                  <c:v>6.46</c:v>
                </c:pt>
                <c:pt idx="249">
                  <c:v>7.69</c:v>
                </c:pt>
                <c:pt idx="251">
                  <c:v>8.06</c:v>
                </c:pt>
                <c:pt idx="253">
                  <c:v>8.01</c:v>
                </c:pt>
                <c:pt idx="254">
                  <c:v>2.97</c:v>
                </c:pt>
                <c:pt idx="258">
                  <c:v>10.27</c:v>
                </c:pt>
                <c:pt idx="259">
                  <c:v>16.31</c:v>
                </c:pt>
                <c:pt idx="260">
                  <c:v>22.42</c:v>
                </c:pt>
                <c:pt idx="261">
                  <c:v>23.28</c:v>
                </c:pt>
                <c:pt idx="263">
                  <c:v>22.39</c:v>
                </c:pt>
                <c:pt idx="264">
                  <c:v>19.21</c:v>
                </c:pt>
                <c:pt idx="284">
                  <c:v>56.28</c:v>
                </c:pt>
                <c:pt idx="286">
                  <c:v>10.56</c:v>
                </c:pt>
                <c:pt idx="288">
                  <c:v>52.11</c:v>
                </c:pt>
                <c:pt idx="290">
                  <c:v>80.33</c:v>
                </c:pt>
                <c:pt idx="292">
                  <c:v>16.08</c:v>
                </c:pt>
                <c:pt idx="294">
                  <c:v>41.83</c:v>
                </c:pt>
                <c:pt idx="296">
                  <c:v>2.94</c:v>
                </c:pt>
                <c:pt idx="297">
                  <c:v>5.96</c:v>
                </c:pt>
                <c:pt idx="299">
                  <c:v>0.29</c:v>
                </c:pt>
                <c:pt idx="300">
                  <c:v>0.41</c:v>
                </c:pt>
                <c:pt idx="302">
                  <c:v>24.96</c:v>
                </c:pt>
                <c:pt idx="306">
                  <c:v>3.6</c:v>
                </c:pt>
                <c:pt idx="307">
                  <c:v>6.07</c:v>
                </c:pt>
                <c:pt idx="311">
                  <c:v>4.91</c:v>
                </c:pt>
                <c:pt idx="312">
                  <c:v>5.52</c:v>
                </c:pt>
                <c:pt idx="313">
                  <c:v>18.85</c:v>
                </c:pt>
                <c:pt idx="314">
                  <c:v>27.48</c:v>
                </c:pt>
                <c:pt idx="316">
                  <c:v>39.44</c:v>
                </c:pt>
                <c:pt idx="317">
                  <c:v>35.08</c:v>
                </c:pt>
                <c:pt idx="337">
                  <c:v>59.68</c:v>
                </c:pt>
                <c:pt idx="339">
                  <c:v>15.72</c:v>
                </c:pt>
                <c:pt idx="341">
                  <c:v>30.01</c:v>
                </c:pt>
                <c:pt idx="343">
                  <c:v>4.23</c:v>
                </c:pt>
                <c:pt idx="345">
                  <c:v>27.43</c:v>
                </c:pt>
                <c:pt idx="347">
                  <c:v>40.07</c:v>
                </c:pt>
                <c:pt idx="349">
                  <c:v>6.96</c:v>
                </c:pt>
                <c:pt idx="350">
                  <c:v>16.14</c:v>
                </c:pt>
                <c:pt idx="352">
                  <c:v>0.44</c:v>
                </c:pt>
                <c:pt idx="353">
                  <c:v>0.89</c:v>
                </c:pt>
                <c:pt idx="354">
                  <c:v>10.42</c:v>
                </c:pt>
                <c:pt idx="360">
                  <c:v>30.12</c:v>
                </c:pt>
                <c:pt idx="364">
                  <c:v>3.59</c:v>
                </c:pt>
                <c:pt idx="365">
                  <c:v>28.67</c:v>
                </c:pt>
                <c:pt idx="366">
                  <c:v>46.57</c:v>
                </c:pt>
                <c:pt idx="367">
                  <c:v>46.47</c:v>
                </c:pt>
                <c:pt idx="369">
                  <c:v>47.63</c:v>
                </c:pt>
                <c:pt idx="370">
                  <c:v>6.84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9.53</c:v>
                </c:pt>
                <c:pt idx="402">
                  <c:v>10.27</c:v>
                </c:pt>
                <c:pt idx="403">
                  <c:v>8.39</c:v>
                </c:pt>
                <c:pt idx="405">
                  <c:v>8.83</c:v>
                </c:pt>
                <c:pt idx="406">
                  <c:v>15.49</c:v>
                </c:pt>
                <c:pt idx="408">
                  <c:v>21.24</c:v>
                </c:pt>
                <c:pt idx="412">
                  <c:v>14.78</c:v>
                </c:pt>
                <c:pt idx="413">
                  <c:v>4.72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76.05</c:v>
                </c:pt>
                <c:pt idx="445">
                  <c:v>78.58</c:v>
                </c:pt>
                <c:pt idx="447">
                  <c:v>70.31</c:v>
                </c:pt>
                <c:pt idx="449">
                  <c:v>23.03</c:v>
                </c:pt>
                <c:pt idx="451">
                  <c:v>1.01</c:v>
                </c:pt>
                <c:pt idx="453">
                  <c:v>4.9</c:v>
                </c:pt>
                <c:pt idx="455">
                  <c:v>16.25</c:v>
                </c:pt>
                <c:pt idx="456">
                  <c:v>21.01</c:v>
                </c:pt>
                <c:pt idx="458">
                  <c:v>28.66</c:v>
                </c:pt>
                <c:pt idx="459">
                  <c:v>55.12</c:v>
                </c:pt>
                <c:pt idx="461">
                  <c:v>63.35</c:v>
                </c:pt>
                <c:pt idx="466">
                  <c:v>21.83</c:v>
                </c:pt>
                <c:pt idx="470">
                  <c:v>15.34</c:v>
                </c:pt>
                <c:pt idx="471">
                  <c:v>8.81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2"/>
          <c:order val="2"/>
          <c:tx>
            <c:v>SPAD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'--Data--'!$BA$4:$BA$493</c:f>
              <c:numCache>
                <c:formatCode>General</c:formatCode>
                <c:ptCount val="490"/>
                <c:pt idx="32">
                  <c:v>54.8</c:v>
                </c:pt>
                <c:pt idx="37">
                  <c:v>49.6</c:v>
                </c:pt>
                <c:pt idx="39">
                  <c:v>47.7</c:v>
                </c:pt>
                <c:pt idx="41">
                  <c:v>50.0</c:v>
                </c:pt>
                <c:pt idx="42">
                  <c:v>43.1</c:v>
                </c:pt>
                <c:pt idx="85">
                  <c:v>53.5</c:v>
                </c:pt>
                <c:pt idx="89">
                  <c:v>55.1</c:v>
                </c:pt>
                <c:pt idx="91">
                  <c:v>52.5</c:v>
                </c:pt>
                <c:pt idx="93">
                  <c:v>55.0</c:v>
                </c:pt>
                <c:pt idx="95">
                  <c:v>40.27</c:v>
                </c:pt>
                <c:pt idx="138">
                  <c:v>64.8</c:v>
                </c:pt>
                <c:pt idx="142">
                  <c:v>48.7</c:v>
                </c:pt>
                <c:pt idx="145">
                  <c:v>55.3</c:v>
                </c:pt>
                <c:pt idx="146">
                  <c:v>54.1</c:v>
                </c:pt>
                <c:pt idx="148">
                  <c:v>53.2</c:v>
                </c:pt>
                <c:pt idx="191">
                  <c:v>56.8</c:v>
                </c:pt>
                <c:pt idx="195">
                  <c:v>45.8</c:v>
                </c:pt>
                <c:pt idx="197">
                  <c:v>56.4</c:v>
                </c:pt>
                <c:pt idx="200">
                  <c:v>53.5</c:v>
                </c:pt>
                <c:pt idx="202">
                  <c:v>52.9</c:v>
                </c:pt>
                <c:pt idx="244">
                  <c:v>30.8</c:v>
                </c:pt>
                <c:pt idx="247">
                  <c:v>29.1</c:v>
                </c:pt>
                <c:pt idx="249">
                  <c:v>34.6</c:v>
                </c:pt>
                <c:pt idx="297">
                  <c:v>48.3</c:v>
                </c:pt>
                <c:pt idx="302">
                  <c:v>46.4</c:v>
                </c:pt>
                <c:pt idx="303">
                  <c:v>48.3</c:v>
                </c:pt>
                <c:pt idx="306">
                  <c:v>30.0</c:v>
                </c:pt>
                <c:pt idx="308">
                  <c:v>33.4</c:v>
                </c:pt>
                <c:pt idx="350">
                  <c:v>47.6</c:v>
                </c:pt>
                <c:pt idx="354">
                  <c:v>56.1</c:v>
                </c:pt>
                <c:pt idx="358">
                  <c:v>52.6</c:v>
                </c:pt>
                <c:pt idx="359">
                  <c:v>54.0</c:v>
                </c:pt>
                <c:pt idx="360">
                  <c:v>60.3</c:v>
                </c:pt>
                <c:pt idx="403">
                  <c:v>43.2</c:v>
                </c:pt>
                <c:pt idx="407">
                  <c:v>39.7</c:v>
                </c:pt>
                <c:pt idx="409">
                  <c:v>41.7</c:v>
                </c:pt>
                <c:pt idx="410">
                  <c:v>42.8</c:v>
                </c:pt>
                <c:pt idx="412">
                  <c:v>43.0</c:v>
                </c:pt>
                <c:pt idx="413">
                  <c:v>41.3</c:v>
                </c:pt>
                <c:pt idx="456">
                  <c:v>53.6</c:v>
                </c:pt>
                <c:pt idx="460">
                  <c:v>50.6</c:v>
                </c:pt>
                <c:pt idx="462">
                  <c:v>54.7</c:v>
                </c:pt>
                <c:pt idx="464">
                  <c:v>53.4</c:v>
                </c:pt>
                <c:pt idx="466">
                  <c:v>46.9</c:v>
                </c:pt>
              </c:numCache>
            </c:numRef>
          </c:yVal>
          <c:smooth val="1"/>
        </c:ser>
        <c:ser>
          <c:idx val="3"/>
          <c:order val="3"/>
          <c:tx>
            <c:v>Meas(leafN)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ser>
          <c:idx val="4"/>
          <c:order val="4"/>
          <c:tx>
            <c:v>Nleaf%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803080"/>
        <c:axId val="-2111806248"/>
      </c:scatterChart>
      <c:valAx>
        <c:axId val="-211180308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806248"/>
        <c:crosses val="autoZero"/>
        <c:crossBetween val="midCat"/>
      </c:valAx>
      <c:valAx>
        <c:axId val="-2111806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Nitrogen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80308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217076552531103"/>
          <c:h val="0.26507072259885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28575">
              <a:noFill/>
            </a:ln>
          </c:spPr>
          <c:xVal>
            <c:numRef>
              <c:f>'--Data--'!$B$4:$B$493</c:f>
              <c:numCache>
                <c:formatCode>d\-mmm\-yy</c:formatCode>
                <c:ptCount val="490"/>
                <c:pt idx="0">
                  <c:v>41053.0</c:v>
                </c:pt>
                <c:pt idx="1">
                  <c:v>41060.0</c:v>
                </c:pt>
                <c:pt idx="2">
                  <c:v>41067.0</c:v>
                </c:pt>
                <c:pt idx="3">
                  <c:v>41074.0</c:v>
                </c:pt>
                <c:pt idx="4">
                  <c:v>41081.0</c:v>
                </c:pt>
                <c:pt idx="5">
                  <c:v>41088.0</c:v>
                </c:pt>
                <c:pt idx="6">
                  <c:v>41095.0</c:v>
                </c:pt>
                <c:pt idx="7">
                  <c:v>41102.0</c:v>
                </c:pt>
                <c:pt idx="8">
                  <c:v>41109.0</c:v>
                </c:pt>
                <c:pt idx="9">
                  <c:v>41116.0</c:v>
                </c:pt>
                <c:pt idx="10">
                  <c:v>41123.0</c:v>
                </c:pt>
                <c:pt idx="11">
                  <c:v>41130.0</c:v>
                </c:pt>
                <c:pt idx="12">
                  <c:v>41137.0</c:v>
                </c:pt>
                <c:pt idx="13">
                  <c:v>41144.0</c:v>
                </c:pt>
                <c:pt idx="14">
                  <c:v>41151.0</c:v>
                </c:pt>
                <c:pt idx="15">
                  <c:v>41158.0</c:v>
                </c:pt>
                <c:pt idx="16">
                  <c:v>41165.0</c:v>
                </c:pt>
                <c:pt idx="17">
                  <c:v>41172.0</c:v>
                </c:pt>
                <c:pt idx="18">
                  <c:v>41180.0</c:v>
                </c:pt>
                <c:pt idx="19">
                  <c:v>41187.0</c:v>
                </c:pt>
                <c:pt idx="20">
                  <c:v>41194.0</c:v>
                </c:pt>
                <c:pt idx="21">
                  <c:v>41201.0</c:v>
                </c:pt>
                <c:pt idx="22">
                  <c:v>41208.0</c:v>
                </c:pt>
                <c:pt idx="23">
                  <c:v>41215.0</c:v>
                </c:pt>
                <c:pt idx="24">
                  <c:v>41222.0</c:v>
                </c:pt>
                <c:pt idx="25">
                  <c:v>41229.0</c:v>
                </c:pt>
                <c:pt idx="26">
                  <c:v>41236.0</c:v>
                </c:pt>
                <c:pt idx="27">
                  <c:v>41243.0</c:v>
                </c:pt>
                <c:pt idx="28">
                  <c:v>41250.0</c:v>
                </c:pt>
                <c:pt idx="29">
                  <c:v>41257.0</c:v>
                </c:pt>
                <c:pt idx="30">
                  <c:v>41264.0</c:v>
                </c:pt>
                <c:pt idx="31">
                  <c:v>41271.0</c:v>
                </c:pt>
                <c:pt idx="32">
                  <c:v>41278.0</c:v>
                </c:pt>
                <c:pt idx="33">
                  <c:v>41285.0</c:v>
                </c:pt>
                <c:pt idx="34">
                  <c:v>41292.0</c:v>
                </c:pt>
                <c:pt idx="35">
                  <c:v>41299.0</c:v>
                </c:pt>
                <c:pt idx="36">
                  <c:v>41306.0</c:v>
                </c:pt>
                <c:pt idx="37">
                  <c:v>41313.0</c:v>
                </c:pt>
                <c:pt idx="38">
                  <c:v>41320.0</c:v>
                </c:pt>
                <c:pt idx="39">
                  <c:v>41327.0</c:v>
                </c:pt>
                <c:pt idx="40">
                  <c:v>41334.0</c:v>
                </c:pt>
                <c:pt idx="41">
                  <c:v>41341.0</c:v>
                </c:pt>
                <c:pt idx="42">
                  <c:v>41348.0</c:v>
                </c:pt>
                <c:pt idx="43">
                  <c:v>41355.0</c:v>
                </c:pt>
                <c:pt idx="44">
                  <c:v>41362.0</c:v>
                </c:pt>
                <c:pt idx="45">
                  <c:v>41369.0</c:v>
                </c:pt>
                <c:pt idx="46">
                  <c:v>41376.0</c:v>
                </c:pt>
                <c:pt idx="47">
                  <c:v>41383.0</c:v>
                </c:pt>
                <c:pt idx="48">
                  <c:v>41390.0</c:v>
                </c:pt>
                <c:pt idx="49">
                  <c:v>41397.0</c:v>
                </c:pt>
                <c:pt idx="50">
                  <c:v>41404.0</c:v>
                </c:pt>
                <c:pt idx="51">
                  <c:v>41411.0</c:v>
                </c:pt>
                <c:pt idx="52">
                  <c:v>41418.0</c:v>
                </c:pt>
                <c:pt idx="53">
                  <c:v>41053.0</c:v>
                </c:pt>
                <c:pt idx="54">
                  <c:v>41060.0</c:v>
                </c:pt>
                <c:pt idx="55">
                  <c:v>41067.0</c:v>
                </c:pt>
                <c:pt idx="56">
                  <c:v>41074.0</c:v>
                </c:pt>
                <c:pt idx="57">
                  <c:v>41081.0</c:v>
                </c:pt>
                <c:pt idx="58">
                  <c:v>41088.0</c:v>
                </c:pt>
                <c:pt idx="59">
                  <c:v>41095.0</c:v>
                </c:pt>
                <c:pt idx="60">
                  <c:v>41102.0</c:v>
                </c:pt>
                <c:pt idx="61">
                  <c:v>41109.0</c:v>
                </c:pt>
                <c:pt idx="62">
                  <c:v>41116.0</c:v>
                </c:pt>
                <c:pt idx="63">
                  <c:v>41123.0</c:v>
                </c:pt>
                <c:pt idx="64">
                  <c:v>41130.0</c:v>
                </c:pt>
                <c:pt idx="65">
                  <c:v>41137.0</c:v>
                </c:pt>
                <c:pt idx="66">
                  <c:v>41144.0</c:v>
                </c:pt>
                <c:pt idx="67">
                  <c:v>41151.0</c:v>
                </c:pt>
                <c:pt idx="68">
                  <c:v>41158.0</c:v>
                </c:pt>
                <c:pt idx="69">
                  <c:v>41165.0</c:v>
                </c:pt>
                <c:pt idx="70">
                  <c:v>41172.0</c:v>
                </c:pt>
                <c:pt idx="71">
                  <c:v>41180.0</c:v>
                </c:pt>
                <c:pt idx="72">
                  <c:v>41187.0</c:v>
                </c:pt>
                <c:pt idx="73">
                  <c:v>41194.0</c:v>
                </c:pt>
                <c:pt idx="74">
                  <c:v>41201.0</c:v>
                </c:pt>
                <c:pt idx="75">
                  <c:v>41208.0</c:v>
                </c:pt>
                <c:pt idx="76">
                  <c:v>41215.0</c:v>
                </c:pt>
                <c:pt idx="77">
                  <c:v>41222.0</c:v>
                </c:pt>
                <c:pt idx="78">
                  <c:v>41229.0</c:v>
                </c:pt>
                <c:pt idx="79">
                  <c:v>41236.0</c:v>
                </c:pt>
                <c:pt idx="80">
                  <c:v>41243.0</c:v>
                </c:pt>
                <c:pt idx="81">
                  <c:v>41250.0</c:v>
                </c:pt>
                <c:pt idx="82">
                  <c:v>41257.0</c:v>
                </c:pt>
                <c:pt idx="83">
                  <c:v>41264.0</c:v>
                </c:pt>
                <c:pt idx="84">
                  <c:v>41271.0</c:v>
                </c:pt>
                <c:pt idx="85">
                  <c:v>41278.0</c:v>
                </c:pt>
                <c:pt idx="86">
                  <c:v>41285.0</c:v>
                </c:pt>
                <c:pt idx="87">
                  <c:v>41292.0</c:v>
                </c:pt>
                <c:pt idx="88">
                  <c:v>41299.0</c:v>
                </c:pt>
                <c:pt idx="89">
                  <c:v>41306.0</c:v>
                </c:pt>
                <c:pt idx="90">
                  <c:v>41313.0</c:v>
                </c:pt>
                <c:pt idx="91">
                  <c:v>41320.0</c:v>
                </c:pt>
                <c:pt idx="92">
                  <c:v>41327.0</c:v>
                </c:pt>
                <c:pt idx="93">
                  <c:v>41334.0</c:v>
                </c:pt>
                <c:pt idx="94">
                  <c:v>41341.0</c:v>
                </c:pt>
                <c:pt idx="95">
                  <c:v>41348.0</c:v>
                </c:pt>
                <c:pt idx="96">
                  <c:v>41355.0</c:v>
                </c:pt>
                <c:pt idx="97">
                  <c:v>41362.0</c:v>
                </c:pt>
                <c:pt idx="98">
                  <c:v>41369.0</c:v>
                </c:pt>
                <c:pt idx="99">
                  <c:v>41376.0</c:v>
                </c:pt>
                <c:pt idx="100">
                  <c:v>41383.0</c:v>
                </c:pt>
                <c:pt idx="101">
                  <c:v>41390.0</c:v>
                </c:pt>
                <c:pt idx="102">
                  <c:v>41397.0</c:v>
                </c:pt>
                <c:pt idx="103">
                  <c:v>41404.0</c:v>
                </c:pt>
                <c:pt idx="104">
                  <c:v>41411.0</c:v>
                </c:pt>
                <c:pt idx="105">
                  <c:v>41418.0</c:v>
                </c:pt>
                <c:pt idx="106">
                  <c:v>41053.0</c:v>
                </c:pt>
                <c:pt idx="107">
                  <c:v>41060.0</c:v>
                </c:pt>
                <c:pt idx="108">
                  <c:v>41067.0</c:v>
                </c:pt>
                <c:pt idx="109">
                  <c:v>41074.0</c:v>
                </c:pt>
                <c:pt idx="110">
                  <c:v>41081.0</c:v>
                </c:pt>
                <c:pt idx="111">
                  <c:v>41088.0</c:v>
                </c:pt>
                <c:pt idx="112">
                  <c:v>41095.0</c:v>
                </c:pt>
                <c:pt idx="113">
                  <c:v>41102.0</c:v>
                </c:pt>
                <c:pt idx="114">
                  <c:v>41109.0</c:v>
                </c:pt>
                <c:pt idx="115">
                  <c:v>41116.0</c:v>
                </c:pt>
                <c:pt idx="116">
                  <c:v>41123.0</c:v>
                </c:pt>
                <c:pt idx="117">
                  <c:v>41130.0</c:v>
                </c:pt>
                <c:pt idx="118">
                  <c:v>41137.0</c:v>
                </c:pt>
                <c:pt idx="119">
                  <c:v>41144.0</c:v>
                </c:pt>
                <c:pt idx="120">
                  <c:v>41151.0</c:v>
                </c:pt>
                <c:pt idx="121">
                  <c:v>41158.0</c:v>
                </c:pt>
                <c:pt idx="122">
                  <c:v>41165.0</c:v>
                </c:pt>
                <c:pt idx="123">
                  <c:v>41172.0</c:v>
                </c:pt>
                <c:pt idx="124">
                  <c:v>41180.0</c:v>
                </c:pt>
                <c:pt idx="125">
                  <c:v>41187.0</c:v>
                </c:pt>
                <c:pt idx="126">
                  <c:v>41194.0</c:v>
                </c:pt>
                <c:pt idx="127">
                  <c:v>41201.0</c:v>
                </c:pt>
                <c:pt idx="128">
                  <c:v>41208.0</c:v>
                </c:pt>
                <c:pt idx="129">
                  <c:v>41215.0</c:v>
                </c:pt>
                <c:pt idx="130">
                  <c:v>41222.0</c:v>
                </c:pt>
                <c:pt idx="131">
                  <c:v>41229.0</c:v>
                </c:pt>
                <c:pt idx="132">
                  <c:v>41236.0</c:v>
                </c:pt>
                <c:pt idx="133">
                  <c:v>41243.0</c:v>
                </c:pt>
                <c:pt idx="134">
                  <c:v>41250.0</c:v>
                </c:pt>
                <c:pt idx="135">
                  <c:v>41257.0</c:v>
                </c:pt>
                <c:pt idx="136">
                  <c:v>41264.0</c:v>
                </c:pt>
                <c:pt idx="137">
                  <c:v>41271.0</c:v>
                </c:pt>
                <c:pt idx="138">
                  <c:v>41278.0</c:v>
                </c:pt>
                <c:pt idx="139">
                  <c:v>41285.0</c:v>
                </c:pt>
                <c:pt idx="140">
                  <c:v>41292.0</c:v>
                </c:pt>
                <c:pt idx="141">
                  <c:v>41299.0</c:v>
                </c:pt>
                <c:pt idx="142">
                  <c:v>41306.0</c:v>
                </c:pt>
                <c:pt idx="143">
                  <c:v>41313.0</c:v>
                </c:pt>
                <c:pt idx="144">
                  <c:v>41320.0</c:v>
                </c:pt>
                <c:pt idx="145">
                  <c:v>41327.0</c:v>
                </c:pt>
                <c:pt idx="146">
                  <c:v>41334.0</c:v>
                </c:pt>
                <c:pt idx="147">
                  <c:v>41341.0</c:v>
                </c:pt>
                <c:pt idx="148">
                  <c:v>41348.0</c:v>
                </c:pt>
                <c:pt idx="149">
                  <c:v>41355.0</c:v>
                </c:pt>
                <c:pt idx="150">
                  <c:v>41362.0</c:v>
                </c:pt>
                <c:pt idx="151">
                  <c:v>41369.0</c:v>
                </c:pt>
                <c:pt idx="152">
                  <c:v>41376.0</c:v>
                </c:pt>
                <c:pt idx="153">
                  <c:v>41383.0</c:v>
                </c:pt>
                <c:pt idx="154">
                  <c:v>41390.0</c:v>
                </c:pt>
                <c:pt idx="155">
                  <c:v>41397.0</c:v>
                </c:pt>
                <c:pt idx="156">
                  <c:v>41404.0</c:v>
                </c:pt>
                <c:pt idx="157">
                  <c:v>41411.0</c:v>
                </c:pt>
                <c:pt idx="158">
                  <c:v>41418.0</c:v>
                </c:pt>
                <c:pt idx="159">
                  <c:v>41053.0</c:v>
                </c:pt>
                <c:pt idx="160">
                  <c:v>41060.0</c:v>
                </c:pt>
                <c:pt idx="161">
                  <c:v>41067.0</c:v>
                </c:pt>
                <c:pt idx="162">
                  <c:v>41074.0</c:v>
                </c:pt>
                <c:pt idx="163">
                  <c:v>41081.0</c:v>
                </c:pt>
                <c:pt idx="164">
                  <c:v>41088.0</c:v>
                </c:pt>
                <c:pt idx="165">
                  <c:v>41095.0</c:v>
                </c:pt>
                <c:pt idx="166">
                  <c:v>41102.0</c:v>
                </c:pt>
                <c:pt idx="167">
                  <c:v>41109.0</c:v>
                </c:pt>
                <c:pt idx="168">
                  <c:v>41116.0</c:v>
                </c:pt>
                <c:pt idx="169">
                  <c:v>41123.0</c:v>
                </c:pt>
                <c:pt idx="170">
                  <c:v>41130.0</c:v>
                </c:pt>
                <c:pt idx="171">
                  <c:v>41137.0</c:v>
                </c:pt>
                <c:pt idx="172">
                  <c:v>41144.0</c:v>
                </c:pt>
                <c:pt idx="173">
                  <c:v>41151.0</c:v>
                </c:pt>
                <c:pt idx="174">
                  <c:v>41158.0</c:v>
                </c:pt>
                <c:pt idx="175">
                  <c:v>41165.0</c:v>
                </c:pt>
                <c:pt idx="176">
                  <c:v>41172.0</c:v>
                </c:pt>
                <c:pt idx="177">
                  <c:v>41180.0</c:v>
                </c:pt>
                <c:pt idx="178">
                  <c:v>41187.0</c:v>
                </c:pt>
                <c:pt idx="179">
                  <c:v>41194.0</c:v>
                </c:pt>
                <c:pt idx="180">
                  <c:v>41201.0</c:v>
                </c:pt>
                <c:pt idx="181">
                  <c:v>41208.0</c:v>
                </c:pt>
                <c:pt idx="182">
                  <c:v>41215.0</c:v>
                </c:pt>
                <c:pt idx="183">
                  <c:v>41222.0</c:v>
                </c:pt>
                <c:pt idx="184">
                  <c:v>41229.0</c:v>
                </c:pt>
                <c:pt idx="185">
                  <c:v>41236.0</c:v>
                </c:pt>
                <c:pt idx="186">
                  <c:v>41243.0</c:v>
                </c:pt>
                <c:pt idx="187">
                  <c:v>41250.0</c:v>
                </c:pt>
                <c:pt idx="188">
                  <c:v>41257.0</c:v>
                </c:pt>
                <c:pt idx="189">
                  <c:v>41264.0</c:v>
                </c:pt>
                <c:pt idx="190">
                  <c:v>41271.0</c:v>
                </c:pt>
                <c:pt idx="191">
                  <c:v>41278.0</c:v>
                </c:pt>
                <c:pt idx="192">
                  <c:v>41285.0</c:v>
                </c:pt>
                <c:pt idx="193">
                  <c:v>41292.0</c:v>
                </c:pt>
                <c:pt idx="194">
                  <c:v>41299.0</c:v>
                </c:pt>
                <c:pt idx="195">
                  <c:v>41306.0</c:v>
                </c:pt>
                <c:pt idx="196">
                  <c:v>41313.0</c:v>
                </c:pt>
                <c:pt idx="197">
                  <c:v>41320.0</c:v>
                </c:pt>
                <c:pt idx="198">
                  <c:v>41327.0</c:v>
                </c:pt>
                <c:pt idx="199">
                  <c:v>41334.0</c:v>
                </c:pt>
                <c:pt idx="200">
                  <c:v>41341.0</c:v>
                </c:pt>
                <c:pt idx="201">
                  <c:v>41348.0</c:v>
                </c:pt>
                <c:pt idx="202">
                  <c:v>41355.0</c:v>
                </c:pt>
                <c:pt idx="203">
                  <c:v>41362.0</c:v>
                </c:pt>
                <c:pt idx="204">
                  <c:v>41369.0</c:v>
                </c:pt>
                <c:pt idx="205">
                  <c:v>41376.0</c:v>
                </c:pt>
                <c:pt idx="206">
                  <c:v>41383.0</c:v>
                </c:pt>
                <c:pt idx="207">
                  <c:v>41390.0</c:v>
                </c:pt>
                <c:pt idx="208">
                  <c:v>41397.0</c:v>
                </c:pt>
                <c:pt idx="209">
                  <c:v>41404.0</c:v>
                </c:pt>
                <c:pt idx="210">
                  <c:v>41411.0</c:v>
                </c:pt>
                <c:pt idx="211">
                  <c:v>41418.0</c:v>
                </c:pt>
                <c:pt idx="212">
                  <c:v>41053.0</c:v>
                </c:pt>
                <c:pt idx="213">
                  <c:v>41060.0</c:v>
                </c:pt>
                <c:pt idx="214">
                  <c:v>41067.0</c:v>
                </c:pt>
                <c:pt idx="215">
                  <c:v>41074.0</c:v>
                </c:pt>
                <c:pt idx="216">
                  <c:v>41081.0</c:v>
                </c:pt>
                <c:pt idx="217">
                  <c:v>41088.0</c:v>
                </c:pt>
                <c:pt idx="218">
                  <c:v>41095.0</c:v>
                </c:pt>
                <c:pt idx="219">
                  <c:v>41102.0</c:v>
                </c:pt>
                <c:pt idx="220">
                  <c:v>41109.0</c:v>
                </c:pt>
                <c:pt idx="221">
                  <c:v>41116.0</c:v>
                </c:pt>
                <c:pt idx="222">
                  <c:v>41123.0</c:v>
                </c:pt>
                <c:pt idx="223">
                  <c:v>41130.0</c:v>
                </c:pt>
                <c:pt idx="224">
                  <c:v>41137.0</c:v>
                </c:pt>
                <c:pt idx="225">
                  <c:v>41144.0</c:v>
                </c:pt>
                <c:pt idx="226">
                  <c:v>41151.0</c:v>
                </c:pt>
                <c:pt idx="227">
                  <c:v>41158.0</c:v>
                </c:pt>
                <c:pt idx="228">
                  <c:v>41165.0</c:v>
                </c:pt>
                <c:pt idx="229">
                  <c:v>41172.0</c:v>
                </c:pt>
                <c:pt idx="230">
                  <c:v>41180.0</c:v>
                </c:pt>
                <c:pt idx="231">
                  <c:v>41187.0</c:v>
                </c:pt>
                <c:pt idx="232">
                  <c:v>41194.0</c:v>
                </c:pt>
                <c:pt idx="233">
                  <c:v>41201.0</c:v>
                </c:pt>
                <c:pt idx="234">
                  <c:v>41208.0</c:v>
                </c:pt>
                <c:pt idx="235">
                  <c:v>41215.0</c:v>
                </c:pt>
                <c:pt idx="236">
                  <c:v>41222.0</c:v>
                </c:pt>
                <c:pt idx="237">
                  <c:v>41229.0</c:v>
                </c:pt>
                <c:pt idx="238">
                  <c:v>41236.0</c:v>
                </c:pt>
                <c:pt idx="239">
                  <c:v>41243.0</c:v>
                </c:pt>
                <c:pt idx="240">
                  <c:v>41250.0</c:v>
                </c:pt>
                <c:pt idx="241">
                  <c:v>41257.0</c:v>
                </c:pt>
                <c:pt idx="242">
                  <c:v>41264.0</c:v>
                </c:pt>
                <c:pt idx="243">
                  <c:v>41271.0</c:v>
                </c:pt>
                <c:pt idx="244">
                  <c:v>41278.0</c:v>
                </c:pt>
                <c:pt idx="245">
                  <c:v>41285.0</c:v>
                </c:pt>
                <c:pt idx="246">
                  <c:v>41292.0</c:v>
                </c:pt>
                <c:pt idx="247">
                  <c:v>41299.0</c:v>
                </c:pt>
                <c:pt idx="248">
                  <c:v>41306.0</c:v>
                </c:pt>
                <c:pt idx="249">
                  <c:v>41313.0</c:v>
                </c:pt>
                <c:pt idx="250">
                  <c:v>41320.0</c:v>
                </c:pt>
                <c:pt idx="251">
                  <c:v>41327.0</c:v>
                </c:pt>
                <c:pt idx="252">
                  <c:v>41334.0</c:v>
                </c:pt>
                <c:pt idx="253">
                  <c:v>41341.0</c:v>
                </c:pt>
                <c:pt idx="254">
                  <c:v>41348.0</c:v>
                </c:pt>
                <c:pt idx="255">
                  <c:v>41355.0</c:v>
                </c:pt>
                <c:pt idx="256">
                  <c:v>41362.0</c:v>
                </c:pt>
                <c:pt idx="257">
                  <c:v>41369.0</c:v>
                </c:pt>
                <c:pt idx="258">
                  <c:v>41376.0</c:v>
                </c:pt>
                <c:pt idx="259">
                  <c:v>41383.0</c:v>
                </c:pt>
                <c:pt idx="260">
                  <c:v>41390.0</c:v>
                </c:pt>
                <c:pt idx="261">
                  <c:v>41397.0</c:v>
                </c:pt>
                <c:pt idx="262">
                  <c:v>41404.0</c:v>
                </c:pt>
                <c:pt idx="263">
                  <c:v>41411.0</c:v>
                </c:pt>
                <c:pt idx="264">
                  <c:v>41418.0</c:v>
                </c:pt>
                <c:pt idx="265">
                  <c:v>41053.0</c:v>
                </c:pt>
                <c:pt idx="266">
                  <c:v>41060.0</c:v>
                </c:pt>
                <c:pt idx="267">
                  <c:v>41067.0</c:v>
                </c:pt>
                <c:pt idx="268">
                  <c:v>41074.0</c:v>
                </c:pt>
                <c:pt idx="269">
                  <c:v>41081.0</c:v>
                </c:pt>
                <c:pt idx="270">
                  <c:v>41088.0</c:v>
                </c:pt>
                <c:pt idx="271">
                  <c:v>41095.0</c:v>
                </c:pt>
                <c:pt idx="272">
                  <c:v>41102.0</c:v>
                </c:pt>
                <c:pt idx="273">
                  <c:v>41109.0</c:v>
                </c:pt>
                <c:pt idx="274">
                  <c:v>41116.0</c:v>
                </c:pt>
                <c:pt idx="275">
                  <c:v>41123.0</c:v>
                </c:pt>
                <c:pt idx="276">
                  <c:v>41130.0</c:v>
                </c:pt>
                <c:pt idx="277">
                  <c:v>41137.0</c:v>
                </c:pt>
                <c:pt idx="278">
                  <c:v>41144.0</c:v>
                </c:pt>
                <c:pt idx="279">
                  <c:v>41151.0</c:v>
                </c:pt>
                <c:pt idx="280">
                  <c:v>41158.0</c:v>
                </c:pt>
                <c:pt idx="281">
                  <c:v>41165.0</c:v>
                </c:pt>
                <c:pt idx="282">
                  <c:v>41172.0</c:v>
                </c:pt>
                <c:pt idx="283">
                  <c:v>41180.0</c:v>
                </c:pt>
                <c:pt idx="284">
                  <c:v>41187.0</c:v>
                </c:pt>
                <c:pt idx="285">
                  <c:v>41194.0</c:v>
                </c:pt>
                <c:pt idx="286">
                  <c:v>41201.0</c:v>
                </c:pt>
                <c:pt idx="287">
                  <c:v>41208.0</c:v>
                </c:pt>
                <c:pt idx="288">
                  <c:v>41215.0</c:v>
                </c:pt>
                <c:pt idx="289">
                  <c:v>41222.0</c:v>
                </c:pt>
                <c:pt idx="290">
                  <c:v>41229.0</c:v>
                </c:pt>
                <c:pt idx="291">
                  <c:v>41236.0</c:v>
                </c:pt>
                <c:pt idx="292">
                  <c:v>41243.0</c:v>
                </c:pt>
                <c:pt idx="293">
                  <c:v>41250.0</c:v>
                </c:pt>
                <c:pt idx="294">
                  <c:v>41257.0</c:v>
                </c:pt>
                <c:pt idx="295">
                  <c:v>41264.0</c:v>
                </c:pt>
                <c:pt idx="296">
                  <c:v>41271.0</c:v>
                </c:pt>
                <c:pt idx="297">
                  <c:v>41278.0</c:v>
                </c:pt>
                <c:pt idx="298">
                  <c:v>41285.0</c:v>
                </c:pt>
                <c:pt idx="299">
                  <c:v>41292.0</c:v>
                </c:pt>
                <c:pt idx="300">
                  <c:v>41299.0</c:v>
                </c:pt>
                <c:pt idx="301">
                  <c:v>41306.0</c:v>
                </c:pt>
                <c:pt idx="302">
                  <c:v>41313.0</c:v>
                </c:pt>
                <c:pt idx="303">
                  <c:v>41320.0</c:v>
                </c:pt>
                <c:pt idx="304">
                  <c:v>41327.0</c:v>
                </c:pt>
                <c:pt idx="305">
                  <c:v>41334.0</c:v>
                </c:pt>
                <c:pt idx="306">
                  <c:v>41341.0</c:v>
                </c:pt>
                <c:pt idx="307">
                  <c:v>41348.0</c:v>
                </c:pt>
                <c:pt idx="308">
                  <c:v>41355.0</c:v>
                </c:pt>
                <c:pt idx="309">
                  <c:v>41362.0</c:v>
                </c:pt>
                <c:pt idx="310">
                  <c:v>41369.0</c:v>
                </c:pt>
                <c:pt idx="311">
                  <c:v>41376.0</c:v>
                </c:pt>
                <c:pt idx="312">
                  <c:v>41383.0</c:v>
                </c:pt>
                <c:pt idx="313">
                  <c:v>41390.0</c:v>
                </c:pt>
                <c:pt idx="314">
                  <c:v>41397.0</c:v>
                </c:pt>
                <c:pt idx="315">
                  <c:v>41404.0</c:v>
                </c:pt>
                <c:pt idx="316">
                  <c:v>41411.0</c:v>
                </c:pt>
                <c:pt idx="317">
                  <c:v>41418.0</c:v>
                </c:pt>
                <c:pt idx="318">
                  <c:v>41053.0</c:v>
                </c:pt>
                <c:pt idx="319">
                  <c:v>41060.0</c:v>
                </c:pt>
                <c:pt idx="320">
                  <c:v>41067.0</c:v>
                </c:pt>
                <c:pt idx="321">
                  <c:v>41074.0</c:v>
                </c:pt>
                <c:pt idx="322">
                  <c:v>41081.0</c:v>
                </c:pt>
                <c:pt idx="323">
                  <c:v>41088.0</c:v>
                </c:pt>
                <c:pt idx="324">
                  <c:v>41095.0</c:v>
                </c:pt>
                <c:pt idx="325">
                  <c:v>41102.0</c:v>
                </c:pt>
                <c:pt idx="326">
                  <c:v>41109.0</c:v>
                </c:pt>
                <c:pt idx="327">
                  <c:v>41116.0</c:v>
                </c:pt>
                <c:pt idx="328">
                  <c:v>41123.0</c:v>
                </c:pt>
                <c:pt idx="329">
                  <c:v>41130.0</c:v>
                </c:pt>
                <c:pt idx="330">
                  <c:v>41137.0</c:v>
                </c:pt>
                <c:pt idx="331">
                  <c:v>41144.0</c:v>
                </c:pt>
                <c:pt idx="332">
                  <c:v>41151.0</c:v>
                </c:pt>
                <c:pt idx="333">
                  <c:v>41158.0</c:v>
                </c:pt>
                <c:pt idx="334">
                  <c:v>41165.0</c:v>
                </c:pt>
                <c:pt idx="335">
                  <c:v>41172.0</c:v>
                </c:pt>
                <c:pt idx="336">
                  <c:v>41180.0</c:v>
                </c:pt>
                <c:pt idx="337">
                  <c:v>41187.0</c:v>
                </c:pt>
                <c:pt idx="338">
                  <c:v>41194.0</c:v>
                </c:pt>
                <c:pt idx="339">
                  <c:v>41201.0</c:v>
                </c:pt>
                <c:pt idx="340">
                  <c:v>41208.0</c:v>
                </c:pt>
                <c:pt idx="341">
                  <c:v>41215.0</c:v>
                </c:pt>
                <c:pt idx="342">
                  <c:v>41222.0</c:v>
                </c:pt>
                <c:pt idx="343">
                  <c:v>41229.0</c:v>
                </c:pt>
                <c:pt idx="344">
                  <c:v>41236.0</c:v>
                </c:pt>
                <c:pt idx="345">
                  <c:v>41243.0</c:v>
                </c:pt>
                <c:pt idx="346">
                  <c:v>41250.0</c:v>
                </c:pt>
                <c:pt idx="347">
                  <c:v>41257.0</c:v>
                </c:pt>
                <c:pt idx="348">
                  <c:v>41264.0</c:v>
                </c:pt>
                <c:pt idx="349">
                  <c:v>41271.0</c:v>
                </c:pt>
                <c:pt idx="350">
                  <c:v>41278.0</c:v>
                </c:pt>
                <c:pt idx="351">
                  <c:v>41285.0</c:v>
                </c:pt>
                <c:pt idx="352">
                  <c:v>41292.0</c:v>
                </c:pt>
                <c:pt idx="353">
                  <c:v>41299.0</c:v>
                </c:pt>
                <c:pt idx="354">
                  <c:v>41306.0</c:v>
                </c:pt>
                <c:pt idx="355">
                  <c:v>41313.0</c:v>
                </c:pt>
                <c:pt idx="356">
                  <c:v>41320.0</c:v>
                </c:pt>
                <c:pt idx="357">
                  <c:v>41327.0</c:v>
                </c:pt>
                <c:pt idx="358">
                  <c:v>41334.0</c:v>
                </c:pt>
                <c:pt idx="359">
                  <c:v>41341.0</c:v>
                </c:pt>
                <c:pt idx="360">
                  <c:v>41348.0</c:v>
                </c:pt>
                <c:pt idx="361">
                  <c:v>41355.0</c:v>
                </c:pt>
                <c:pt idx="362">
                  <c:v>41362.0</c:v>
                </c:pt>
                <c:pt idx="363">
                  <c:v>41369.0</c:v>
                </c:pt>
                <c:pt idx="364">
                  <c:v>41376.0</c:v>
                </c:pt>
                <c:pt idx="365">
                  <c:v>41383.0</c:v>
                </c:pt>
                <c:pt idx="366">
                  <c:v>41390.0</c:v>
                </c:pt>
                <c:pt idx="367">
                  <c:v>41397.0</c:v>
                </c:pt>
                <c:pt idx="368">
                  <c:v>41404.0</c:v>
                </c:pt>
                <c:pt idx="369">
                  <c:v>41411.0</c:v>
                </c:pt>
                <c:pt idx="370">
                  <c:v>41418.0</c:v>
                </c:pt>
                <c:pt idx="371">
                  <c:v>41053.0</c:v>
                </c:pt>
                <c:pt idx="372">
                  <c:v>41060.0</c:v>
                </c:pt>
                <c:pt idx="373">
                  <c:v>41067.0</c:v>
                </c:pt>
                <c:pt idx="374">
                  <c:v>41074.0</c:v>
                </c:pt>
                <c:pt idx="375">
                  <c:v>41081.0</c:v>
                </c:pt>
                <c:pt idx="376">
                  <c:v>41088.0</c:v>
                </c:pt>
                <c:pt idx="377">
                  <c:v>41095.0</c:v>
                </c:pt>
                <c:pt idx="378">
                  <c:v>41102.0</c:v>
                </c:pt>
                <c:pt idx="379">
                  <c:v>41109.0</c:v>
                </c:pt>
                <c:pt idx="380">
                  <c:v>41116.0</c:v>
                </c:pt>
                <c:pt idx="381">
                  <c:v>41123.0</c:v>
                </c:pt>
                <c:pt idx="382">
                  <c:v>41130.0</c:v>
                </c:pt>
                <c:pt idx="383">
                  <c:v>41137.0</c:v>
                </c:pt>
                <c:pt idx="384">
                  <c:v>41144.0</c:v>
                </c:pt>
                <c:pt idx="385">
                  <c:v>41151.0</c:v>
                </c:pt>
                <c:pt idx="386">
                  <c:v>41158.0</c:v>
                </c:pt>
                <c:pt idx="387">
                  <c:v>41165.0</c:v>
                </c:pt>
                <c:pt idx="388">
                  <c:v>41172.0</c:v>
                </c:pt>
                <c:pt idx="389">
                  <c:v>41180.0</c:v>
                </c:pt>
                <c:pt idx="390">
                  <c:v>41187.0</c:v>
                </c:pt>
                <c:pt idx="391">
                  <c:v>41194.0</c:v>
                </c:pt>
                <c:pt idx="392">
                  <c:v>41201.0</c:v>
                </c:pt>
                <c:pt idx="393">
                  <c:v>41208.0</c:v>
                </c:pt>
                <c:pt idx="394">
                  <c:v>41215.0</c:v>
                </c:pt>
                <c:pt idx="395">
                  <c:v>41222.0</c:v>
                </c:pt>
                <c:pt idx="396">
                  <c:v>41229.0</c:v>
                </c:pt>
                <c:pt idx="397">
                  <c:v>41236.0</c:v>
                </c:pt>
                <c:pt idx="398">
                  <c:v>41243.0</c:v>
                </c:pt>
                <c:pt idx="399">
                  <c:v>41250.0</c:v>
                </c:pt>
                <c:pt idx="400">
                  <c:v>41257.0</c:v>
                </c:pt>
                <c:pt idx="401">
                  <c:v>41264.0</c:v>
                </c:pt>
                <c:pt idx="402">
                  <c:v>41271.0</c:v>
                </c:pt>
                <c:pt idx="403">
                  <c:v>41278.0</c:v>
                </c:pt>
                <c:pt idx="404">
                  <c:v>41285.0</c:v>
                </c:pt>
                <c:pt idx="405">
                  <c:v>41292.0</c:v>
                </c:pt>
                <c:pt idx="406">
                  <c:v>41299.0</c:v>
                </c:pt>
                <c:pt idx="407">
                  <c:v>41306.0</c:v>
                </c:pt>
                <c:pt idx="408">
                  <c:v>41313.0</c:v>
                </c:pt>
                <c:pt idx="409">
                  <c:v>41320.0</c:v>
                </c:pt>
                <c:pt idx="410">
                  <c:v>41327.0</c:v>
                </c:pt>
                <c:pt idx="411">
                  <c:v>41334.0</c:v>
                </c:pt>
                <c:pt idx="412">
                  <c:v>41341.0</c:v>
                </c:pt>
                <c:pt idx="413">
                  <c:v>41348.0</c:v>
                </c:pt>
                <c:pt idx="414">
                  <c:v>41355.0</c:v>
                </c:pt>
                <c:pt idx="415">
                  <c:v>41362.0</c:v>
                </c:pt>
                <c:pt idx="416">
                  <c:v>41369.0</c:v>
                </c:pt>
                <c:pt idx="417">
                  <c:v>41376.0</c:v>
                </c:pt>
                <c:pt idx="418">
                  <c:v>41383.0</c:v>
                </c:pt>
                <c:pt idx="419">
                  <c:v>41390.0</c:v>
                </c:pt>
                <c:pt idx="420">
                  <c:v>41397.0</c:v>
                </c:pt>
                <c:pt idx="421">
                  <c:v>41404.0</c:v>
                </c:pt>
                <c:pt idx="422">
                  <c:v>41411.0</c:v>
                </c:pt>
                <c:pt idx="423">
                  <c:v>41418.0</c:v>
                </c:pt>
                <c:pt idx="424">
                  <c:v>41053.0</c:v>
                </c:pt>
                <c:pt idx="425">
                  <c:v>41060.0</c:v>
                </c:pt>
                <c:pt idx="426">
                  <c:v>41067.0</c:v>
                </c:pt>
                <c:pt idx="427">
                  <c:v>41074.0</c:v>
                </c:pt>
                <c:pt idx="428">
                  <c:v>41081.0</c:v>
                </c:pt>
                <c:pt idx="429">
                  <c:v>41088.0</c:v>
                </c:pt>
                <c:pt idx="430">
                  <c:v>41095.0</c:v>
                </c:pt>
                <c:pt idx="431">
                  <c:v>41102.0</c:v>
                </c:pt>
                <c:pt idx="432">
                  <c:v>41109.0</c:v>
                </c:pt>
                <c:pt idx="433">
                  <c:v>41116.0</c:v>
                </c:pt>
                <c:pt idx="434">
                  <c:v>41123.0</c:v>
                </c:pt>
                <c:pt idx="435">
                  <c:v>41130.0</c:v>
                </c:pt>
                <c:pt idx="436">
                  <c:v>41137.0</c:v>
                </c:pt>
                <c:pt idx="437">
                  <c:v>41144.0</c:v>
                </c:pt>
                <c:pt idx="438">
                  <c:v>41151.0</c:v>
                </c:pt>
                <c:pt idx="439">
                  <c:v>41158.0</c:v>
                </c:pt>
                <c:pt idx="440">
                  <c:v>41165.0</c:v>
                </c:pt>
                <c:pt idx="441">
                  <c:v>41172.0</c:v>
                </c:pt>
                <c:pt idx="442">
                  <c:v>41180.0</c:v>
                </c:pt>
                <c:pt idx="443">
                  <c:v>41187.0</c:v>
                </c:pt>
                <c:pt idx="444">
                  <c:v>41194.0</c:v>
                </c:pt>
                <c:pt idx="445">
                  <c:v>41201.0</c:v>
                </c:pt>
                <c:pt idx="446">
                  <c:v>41208.0</c:v>
                </c:pt>
                <c:pt idx="447">
                  <c:v>41215.0</c:v>
                </c:pt>
                <c:pt idx="448">
                  <c:v>41222.0</c:v>
                </c:pt>
                <c:pt idx="449">
                  <c:v>41229.0</c:v>
                </c:pt>
                <c:pt idx="450">
                  <c:v>41236.0</c:v>
                </c:pt>
                <c:pt idx="451">
                  <c:v>41243.0</c:v>
                </c:pt>
                <c:pt idx="452">
                  <c:v>41250.0</c:v>
                </c:pt>
                <c:pt idx="453">
                  <c:v>41257.0</c:v>
                </c:pt>
                <c:pt idx="454">
                  <c:v>41264.0</c:v>
                </c:pt>
                <c:pt idx="455">
                  <c:v>41271.0</c:v>
                </c:pt>
                <c:pt idx="456">
                  <c:v>41278.0</c:v>
                </c:pt>
                <c:pt idx="457">
                  <c:v>41285.0</c:v>
                </c:pt>
                <c:pt idx="458">
                  <c:v>41292.0</c:v>
                </c:pt>
                <c:pt idx="459">
                  <c:v>41299.0</c:v>
                </c:pt>
                <c:pt idx="460">
                  <c:v>41306.0</c:v>
                </c:pt>
                <c:pt idx="461">
                  <c:v>41313.0</c:v>
                </c:pt>
                <c:pt idx="462">
                  <c:v>41320.0</c:v>
                </c:pt>
                <c:pt idx="463">
                  <c:v>41327.0</c:v>
                </c:pt>
                <c:pt idx="464">
                  <c:v>41334.0</c:v>
                </c:pt>
                <c:pt idx="465">
                  <c:v>41341.0</c:v>
                </c:pt>
                <c:pt idx="466">
                  <c:v>41348.0</c:v>
                </c:pt>
                <c:pt idx="467">
                  <c:v>41355.0</c:v>
                </c:pt>
                <c:pt idx="468">
                  <c:v>41362.0</c:v>
                </c:pt>
                <c:pt idx="469">
                  <c:v>41369.0</c:v>
                </c:pt>
                <c:pt idx="470">
                  <c:v>41376.0</c:v>
                </c:pt>
                <c:pt idx="471">
                  <c:v>41383.0</c:v>
                </c:pt>
                <c:pt idx="472">
                  <c:v>41390.0</c:v>
                </c:pt>
                <c:pt idx="473">
                  <c:v>41397.0</c:v>
                </c:pt>
                <c:pt idx="474">
                  <c:v>41404.0</c:v>
                </c:pt>
                <c:pt idx="475">
                  <c:v>41411.0</c:v>
                </c:pt>
                <c:pt idx="476">
                  <c:v>41418.0</c:v>
                </c:pt>
                <c:pt idx="477">
                  <c:v>41053.0</c:v>
                </c:pt>
                <c:pt idx="478">
                  <c:v>41060.0</c:v>
                </c:pt>
                <c:pt idx="479">
                  <c:v>41067.0</c:v>
                </c:pt>
                <c:pt idx="480">
                  <c:v>41074.0</c:v>
                </c:pt>
                <c:pt idx="481">
                  <c:v>41081.0</c:v>
                </c:pt>
                <c:pt idx="482">
                  <c:v>41088.0</c:v>
                </c:pt>
                <c:pt idx="483">
                  <c:v>41095.0</c:v>
                </c:pt>
                <c:pt idx="484">
                  <c:v>41102.0</c:v>
                </c:pt>
                <c:pt idx="485">
                  <c:v>41109.0</c:v>
                </c:pt>
                <c:pt idx="486">
                  <c:v>41116.0</c:v>
                </c:pt>
                <c:pt idx="487">
                  <c:v>41123.0</c:v>
                </c:pt>
                <c:pt idx="488">
                  <c:v>41130.0</c:v>
                </c:pt>
                <c:pt idx="489">
                  <c:v>41137.0</c:v>
                </c:pt>
              </c:numCache>
            </c:numRef>
          </c:xVal>
          <c:yVal>
            <c:numRef>
              <c:f>'--Data--'!$Q$4:$Q$493</c:f>
              <c:numCache>
                <c:formatCode>General</c:formatCode>
                <c:ptCount val="490"/>
                <c:pt idx="20" formatCode="0.0">
                  <c:v>8560.0</c:v>
                </c:pt>
                <c:pt idx="21" formatCode="0.0">
                  <c:v>9912.55999999999</c:v>
                </c:pt>
                <c:pt idx="22" formatCode="0.0">
                  <c:v>11364.12999999998</c:v>
                </c:pt>
                <c:pt idx="23" formatCode="0.0">
                  <c:v>12721.87999999998</c:v>
                </c:pt>
                <c:pt idx="24" formatCode="0.0">
                  <c:v>14221.71999999997</c:v>
                </c:pt>
                <c:pt idx="25" formatCode="0.0">
                  <c:v>15690.34999999997</c:v>
                </c:pt>
                <c:pt idx="26" formatCode="0.0">
                  <c:v>17319.06999999997</c:v>
                </c:pt>
                <c:pt idx="27" formatCode="0.0">
                  <c:v>17560.80999999997</c:v>
                </c:pt>
                <c:pt idx="28" formatCode="0.0">
                  <c:v>17806.03999999997</c:v>
                </c:pt>
                <c:pt idx="29" formatCode="0.0">
                  <c:v>0.0</c:v>
                </c:pt>
                <c:pt idx="30" formatCode="0.0">
                  <c:v>0.0</c:v>
                </c:pt>
                <c:pt idx="31" formatCode="0.0">
                  <c:v>0.0</c:v>
                </c:pt>
                <c:pt idx="32" formatCode="0.0">
                  <c:v>560.0</c:v>
                </c:pt>
                <c:pt idx="33" formatCode="0.0">
                  <c:v>888.959999999999</c:v>
                </c:pt>
                <c:pt idx="34" formatCode="0.0">
                  <c:v>2447.269999999989</c:v>
                </c:pt>
                <c:pt idx="35" formatCode="0.0">
                  <c:v>4332.57999999998</c:v>
                </c:pt>
                <c:pt idx="36" formatCode="0.0">
                  <c:v>6255.96999999998</c:v>
                </c:pt>
                <c:pt idx="37" formatCode="0.0">
                  <c:v>7815.90999999998</c:v>
                </c:pt>
                <c:pt idx="38" formatCode="0.0">
                  <c:v>9347.209999999979</c:v>
                </c:pt>
                <c:pt idx="39" formatCode="0.0">
                  <c:v>11044.81999999997</c:v>
                </c:pt>
                <c:pt idx="40" formatCode="0.0">
                  <c:v>12703.20999999997</c:v>
                </c:pt>
                <c:pt idx="41" formatCode="0.0">
                  <c:v>14141.54999999996</c:v>
                </c:pt>
                <c:pt idx="42" formatCode="0.0">
                  <c:v>15654.13999999995</c:v>
                </c:pt>
                <c:pt idx="43" formatCode="0.0">
                  <c:v>16744.22999999994</c:v>
                </c:pt>
                <c:pt idx="44" formatCode="0.0">
                  <c:v>17452.69999999994</c:v>
                </c:pt>
                <c:pt idx="45" formatCode="0.0">
                  <c:v>18527.92999999994</c:v>
                </c:pt>
                <c:pt idx="46" formatCode="0.0">
                  <c:v>19643.64999999994</c:v>
                </c:pt>
                <c:pt idx="47" formatCode="0.0">
                  <c:v>20188.71999999994</c:v>
                </c:pt>
                <c:pt idx="48" formatCode="0.0">
                  <c:v>20599.53999999994</c:v>
                </c:pt>
                <c:pt idx="49" formatCode="0.0">
                  <c:v>20940.42999999994</c:v>
                </c:pt>
                <c:pt idx="50" formatCode="0.0">
                  <c:v>21194.61999999994</c:v>
                </c:pt>
                <c:pt idx="51" formatCode="0.0">
                  <c:v>21443.47999999994</c:v>
                </c:pt>
                <c:pt idx="52" formatCode="0.0">
                  <c:v>21671.57999999994</c:v>
                </c:pt>
                <c:pt idx="71" formatCode="0.0">
                  <c:v>0.0</c:v>
                </c:pt>
                <c:pt idx="72" formatCode="0.0">
                  <c:v>0.0</c:v>
                </c:pt>
                <c:pt idx="73" formatCode="0.0">
                  <c:v>8160.0</c:v>
                </c:pt>
                <c:pt idx="74" formatCode="0.0">
                  <c:v>9445.74</c:v>
                </c:pt>
                <c:pt idx="75" formatCode="0.0">
                  <c:v>10770.02</c:v>
                </c:pt>
                <c:pt idx="76" formatCode="0.0">
                  <c:v>11988.55</c:v>
                </c:pt>
                <c:pt idx="77" formatCode="0.0">
                  <c:v>13199.73</c:v>
                </c:pt>
                <c:pt idx="78" formatCode="0.0">
                  <c:v>13493.95</c:v>
                </c:pt>
                <c:pt idx="79" formatCode="0.0">
                  <c:v>13910.76</c:v>
                </c:pt>
                <c:pt idx="80" formatCode="0.0">
                  <c:v>13960.1</c:v>
                </c:pt>
                <c:pt idx="81" formatCode="0.0">
                  <c:v>14011.87</c:v>
                </c:pt>
                <c:pt idx="82" formatCode="0.0">
                  <c:v>0.0</c:v>
                </c:pt>
                <c:pt idx="83" formatCode="0.0">
                  <c:v>0.0</c:v>
                </c:pt>
                <c:pt idx="84" formatCode="0.0">
                  <c:v>0.0</c:v>
                </c:pt>
                <c:pt idx="85" formatCode="0.0">
                  <c:v>4790.0</c:v>
                </c:pt>
                <c:pt idx="86" formatCode="0.0">
                  <c:v>6229.83999999999</c:v>
                </c:pt>
                <c:pt idx="87" formatCode="0.0">
                  <c:v>7668.22999999999</c:v>
                </c:pt>
                <c:pt idx="88" formatCode="0.0">
                  <c:v>9567.01999999999</c:v>
                </c:pt>
                <c:pt idx="89" formatCode="0.0">
                  <c:v>11521.32999999998</c:v>
                </c:pt>
                <c:pt idx="90" formatCode="0.0">
                  <c:v>13024.68999999997</c:v>
                </c:pt>
                <c:pt idx="91" formatCode="0.0">
                  <c:v>14521.40999999997</c:v>
                </c:pt>
                <c:pt idx="92" formatCode="0.0">
                  <c:v>15936.09999999997</c:v>
                </c:pt>
                <c:pt idx="93" formatCode="0.0">
                  <c:v>17262.81999999997</c:v>
                </c:pt>
                <c:pt idx="94" formatCode="0.0">
                  <c:v>18745.53999999997</c:v>
                </c:pt>
                <c:pt idx="95" formatCode="0.0">
                  <c:v>20110.05999999997</c:v>
                </c:pt>
                <c:pt idx="96" formatCode="0.0">
                  <c:v>20805.16999999997</c:v>
                </c:pt>
                <c:pt idx="97" formatCode="0.0">
                  <c:v>21221.39999999997</c:v>
                </c:pt>
                <c:pt idx="98" formatCode="0.0">
                  <c:v>21630.83999999997</c:v>
                </c:pt>
                <c:pt idx="99" formatCode="0.0">
                  <c:v>22024.28999999997</c:v>
                </c:pt>
                <c:pt idx="100" formatCode="0.0">
                  <c:v>22213.37999999997</c:v>
                </c:pt>
                <c:pt idx="101" formatCode="0.0">
                  <c:v>22333.62999999997</c:v>
                </c:pt>
                <c:pt idx="102" formatCode="0.0">
                  <c:v>22502.89999999997</c:v>
                </c:pt>
                <c:pt idx="103" formatCode="0.0">
                  <c:v>22664.19999999997</c:v>
                </c:pt>
                <c:pt idx="104" formatCode="0.0">
                  <c:v>22842.33999999997</c:v>
                </c:pt>
                <c:pt idx="105" formatCode="0.0">
                  <c:v>23011.42999999997</c:v>
                </c:pt>
                <c:pt idx="124" formatCode="0.0">
                  <c:v>0.0</c:v>
                </c:pt>
                <c:pt idx="125" formatCode="0.0">
                  <c:v>0.0</c:v>
                </c:pt>
                <c:pt idx="126" formatCode="0.0">
                  <c:v>6150.0</c:v>
                </c:pt>
                <c:pt idx="127" formatCode="0.0">
                  <c:v>7473.92</c:v>
                </c:pt>
                <c:pt idx="128" formatCode="0.0">
                  <c:v>9092.380000000001</c:v>
                </c:pt>
                <c:pt idx="129" formatCode="0.0">
                  <c:v>10487.07</c:v>
                </c:pt>
                <c:pt idx="130" formatCode="0.0">
                  <c:v>12110.72</c:v>
                </c:pt>
                <c:pt idx="131" formatCode="0.0">
                  <c:v>13692.99</c:v>
                </c:pt>
                <c:pt idx="132" formatCode="0.0">
                  <c:v>15418.83999999999</c:v>
                </c:pt>
                <c:pt idx="133" formatCode="0.0">
                  <c:v>15792.64999999999</c:v>
                </c:pt>
                <c:pt idx="134" formatCode="0.0">
                  <c:v>16122.60999999999</c:v>
                </c:pt>
                <c:pt idx="135" formatCode="0.0">
                  <c:v>0.0</c:v>
                </c:pt>
                <c:pt idx="136" formatCode="0.0">
                  <c:v>0.0</c:v>
                </c:pt>
                <c:pt idx="137" formatCode="0.0">
                  <c:v>0.0</c:v>
                </c:pt>
                <c:pt idx="138" formatCode="0.0">
                  <c:v>1280.0</c:v>
                </c:pt>
                <c:pt idx="139" formatCode="0.0">
                  <c:v>2096.61</c:v>
                </c:pt>
                <c:pt idx="140" formatCode="0.0">
                  <c:v>3645.58</c:v>
                </c:pt>
                <c:pt idx="141" formatCode="0.0">
                  <c:v>5657.96</c:v>
                </c:pt>
                <c:pt idx="142" formatCode="0.0">
                  <c:v>7724.67999999999</c:v>
                </c:pt>
                <c:pt idx="143" formatCode="0.0">
                  <c:v>9389.779999999979</c:v>
                </c:pt>
                <c:pt idx="144" formatCode="0.0">
                  <c:v>10998.68999999998</c:v>
                </c:pt>
                <c:pt idx="145" formatCode="0.0">
                  <c:v>12615.10999999998</c:v>
                </c:pt>
                <c:pt idx="146" formatCode="0.0">
                  <c:v>14163.93999999997</c:v>
                </c:pt>
                <c:pt idx="147" formatCode="0.0">
                  <c:v>15761.09999999997</c:v>
                </c:pt>
                <c:pt idx="148" formatCode="0.0">
                  <c:v>17390.98999999997</c:v>
                </c:pt>
                <c:pt idx="149" formatCode="0.0">
                  <c:v>18449.55999999996</c:v>
                </c:pt>
                <c:pt idx="150" formatCode="0.0">
                  <c:v>19096.64999999996</c:v>
                </c:pt>
                <c:pt idx="151" formatCode="0.0">
                  <c:v>20136.22999999995</c:v>
                </c:pt>
                <c:pt idx="152" formatCode="0.0">
                  <c:v>21155.20999999995</c:v>
                </c:pt>
                <c:pt idx="153" formatCode="0.0">
                  <c:v>21687.32999999995</c:v>
                </c:pt>
                <c:pt idx="154" formatCode="0.0">
                  <c:v>22136.89999999995</c:v>
                </c:pt>
                <c:pt idx="155" formatCode="0.0">
                  <c:v>22541.01999999995</c:v>
                </c:pt>
                <c:pt idx="156" formatCode="0.0">
                  <c:v>22792.80999999994</c:v>
                </c:pt>
                <c:pt idx="157" formatCode="0.0">
                  <c:v>22998.21999999994</c:v>
                </c:pt>
                <c:pt idx="158" formatCode="0.0">
                  <c:v>23202.22999999994</c:v>
                </c:pt>
                <c:pt idx="177" formatCode="0.0">
                  <c:v>0.0</c:v>
                </c:pt>
                <c:pt idx="178" formatCode="0.0">
                  <c:v>0.0</c:v>
                </c:pt>
                <c:pt idx="179" formatCode="0.0">
                  <c:v>8530.0</c:v>
                </c:pt>
                <c:pt idx="180" formatCode="0.0">
                  <c:v>9884.329999999991</c:v>
                </c:pt>
                <c:pt idx="181" formatCode="0.0">
                  <c:v>11422.18999999998</c:v>
                </c:pt>
                <c:pt idx="182" formatCode="0.0">
                  <c:v>12820.51999999997</c:v>
                </c:pt>
                <c:pt idx="183" formatCode="0.0">
                  <c:v>14315.16999999997</c:v>
                </c:pt>
                <c:pt idx="184" formatCode="0.0">
                  <c:v>15909.66999999997</c:v>
                </c:pt>
                <c:pt idx="185" formatCode="0.0">
                  <c:v>17504.97999999996</c:v>
                </c:pt>
                <c:pt idx="186" formatCode="0.0">
                  <c:v>17742.28999999996</c:v>
                </c:pt>
                <c:pt idx="187" formatCode="0.0">
                  <c:v>17976.13999999996</c:v>
                </c:pt>
                <c:pt idx="188" formatCode="0.0">
                  <c:v>0.0</c:v>
                </c:pt>
                <c:pt idx="189" formatCode="0.0">
                  <c:v>0.0</c:v>
                </c:pt>
                <c:pt idx="190" formatCode="0.0">
                  <c:v>0.0</c:v>
                </c:pt>
                <c:pt idx="191" formatCode="0.0">
                  <c:v>2080.0</c:v>
                </c:pt>
                <c:pt idx="192" formatCode="0.0">
                  <c:v>2738.72</c:v>
                </c:pt>
                <c:pt idx="193" formatCode="0.0">
                  <c:v>4261.67</c:v>
                </c:pt>
                <c:pt idx="194" formatCode="0.0">
                  <c:v>6188.64</c:v>
                </c:pt>
                <c:pt idx="195" formatCode="0.0">
                  <c:v>8172.94999999999</c:v>
                </c:pt>
                <c:pt idx="196" formatCode="0.0">
                  <c:v>9737.169999999989</c:v>
                </c:pt>
                <c:pt idx="197" formatCode="0.0">
                  <c:v>11273.29999999999</c:v>
                </c:pt>
                <c:pt idx="198" formatCode="0.0">
                  <c:v>12874.41999999998</c:v>
                </c:pt>
                <c:pt idx="199" formatCode="0.0">
                  <c:v>14416.63999999998</c:v>
                </c:pt>
                <c:pt idx="200" formatCode="0.0">
                  <c:v>15860.22999999997</c:v>
                </c:pt>
                <c:pt idx="201" formatCode="0.0">
                  <c:v>17383.16999999997</c:v>
                </c:pt>
                <c:pt idx="202" formatCode="0.0">
                  <c:v>18375.69999999996</c:v>
                </c:pt>
                <c:pt idx="203" formatCode="0.0">
                  <c:v>19047.79999999996</c:v>
                </c:pt>
                <c:pt idx="204" formatCode="0.0">
                  <c:v>20060.64999999996</c:v>
                </c:pt>
                <c:pt idx="205" formatCode="0.0">
                  <c:v>21102.09999999996</c:v>
                </c:pt>
                <c:pt idx="206" formatCode="0.0">
                  <c:v>21556.20999999996</c:v>
                </c:pt>
                <c:pt idx="207" formatCode="0.0">
                  <c:v>21957.19999999996</c:v>
                </c:pt>
                <c:pt idx="208" formatCode="0.0">
                  <c:v>22303.25999999997</c:v>
                </c:pt>
                <c:pt idx="209" formatCode="0.0">
                  <c:v>22563.30999999996</c:v>
                </c:pt>
                <c:pt idx="210" formatCode="0.0">
                  <c:v>22822.19999999996</c:v>
                </c:pt>
                <c:pt idx="211" formatCode="0.0">
                  <c:v>23078.52999999996</c:v>
                </c:pt>
                <c:pt idx="230" formatCode="0.0">
                  <c:v>0.0</c:v>
                </c:pt>
                <c:pt idx="231" formatCode="0.0">
                  <c:v>0.0</c:v>
                </c:pt>
                <c:pt idx="232" formatCode="0.0">
                  <c:v>3470.0</c:v>
                </c:pt>
                <c:pt idx="233" formatCode="0.0">
                  <c:v>4837.21</c:v>
                </c:pt>
                <c:pt idx="234" formatCode="0.0">
                  <c:v>6565.69</c:v>
                </c:pt>
                <c:pt idx="235" formatCode="0.0">
                  <c:v>7632.02999999999</c:v>
                </c:pt>
                <c:pt idx="236" formatCode="0.0">
                  <c:v>8640.13999999999</c:v>
                </c:pt>
                <c:pt idx="237" formatCode="0.0">
                  <c:v>10348.90999999999</c:v>
                </c:pt>
                <c:pt idx="238" formatCode="0.0">
                  <c:v>12296.46999999998</c:v>
                </c:pt>
                <c:pt idx="239" formatCode="0.0">
                  <c:v>13106.69999999998</c:v>
                </c:pt>
                <c:pt idx="240" formatCode="0.0">
                  <c:v>14275.57999999998</c:v>
                </c:pt>
                <c:pt idx="241" formatCode="0.0">
                  <c:v>15602.33999999998</c:v>
                </c:pt>
                <c:pt idx="242" formatCode="0.0">
                  <c:v>16740.05999999998</c:v>
                </c:pt>
                <c:pt idx="243" formatCode="0.0">
                  <c:v>17598.76999999998</c:v>
                </c:pt>
                <c:pt idx="244" formatCode="0.0">
                  <c:v>19205.47999999998</c:v>
                </c:pt>
                <c:pt idx="245" formatCode="0.0">
                  <c:v>20882.16999999998</c:v>
                </c:pt>
                <c:pt idx="246" formatCode="0.0">
                  <c:v>22400.33999999997</c:v>
                </c:pt>
                <c:pt idx="247" formatCode="0.0">
                  <c:v>23924.40999999996</c:v>
                </c:pt>
                <c:pt idx="248" formatCode="0.0">
                  <c:v>25486.73999999995</c:v>
                </c:pt>
                <c:pt idx="249" formatCode="0.0">
                  <c:v>26685.20999999996</c:v>
                </c:pt>
                <c:pt idx="250" formatCode="0.0">
                  <c:v>27835.80999999995</c:v>
                </c:pt>
                <c:pt idx="251" formatCode="0.0">
                  <c:v>29011.13999999994</c:v>
                </c:pt>
                <c:pt idx="252" formatCode="0.0">
                  <c:v>30201.49999999993</c:v>
                </c:pt>
                <c:pt idx="253" formatCode="0.0">
                  <c:v>31336.84999999992</c:v>
                </c:pt>
                <c:pt idx="254" formatCode="0.0">
                  <c:v>32482.21999999991</c:v>
                </c:pt>
                <c:pt idx="255" formatCode="0.0">
                  <c:v>33276.4299999999</c:v>
                </c:pt>
                <c:pt idx="256" formatCode="0.0">
                  <c:v>33783.4699999999</c:v>
                </c:pt>
                <c:pt idx="257" formatCode="0.0">
                  <c:v>34696.6199999999</c:v>
                </c:pt>
                <c:pt idx="258" formatCode="0.0">
                  <c:v>35696.4799999999</c:v>
                </c:pt>
                <c:pt idx="259" formatCode="0.0">
                  <c:v>36387.9199999999</c:v>
                </c:pt>
                <c:pt idx="260" formatCode="0.0">
                  <c:v>37162.1199999999</c:v>
                </c:pt>
                <c:pt idx="261" formatCode="0.0">
                  <c:v>37917.0199999999</c:v>
                </c:pt>
                <c:pt idx="262" formatCode="0.0">
                  <c:v>38508.6199999999</c:v>
                </c:pt>
                <c:pt idx="263" formatCode="0.0">
                  <c:v>39047.0299999999</c:v>
                </c:pt>
                <c:pt idx="264" formatCode="0.0">
                  <c:v>39516.7599999999</c:v>
                </c:pt>
                <c:pt idx="283" formatCode="0.0">
                  <c:v>0.0</c:v>
                </c:pt>
                <c:pt idx="284" formatCode="0.0">
                  <c:v>1038.52</c:v>
                </c:pt>
                <c:pt idx="285" formatCode="0.0">
                  <c:v>1840.0</c:v>
                </c:pt>
                <c:pt idx="286" formatCode="0.0">
                  <c:v>2292.19</c:v>
                </c:pt>
                <c:pt idx="287" formatCode="0.0">
                  <c:v>2862.729999999999</c:v>
                </c:pt>
                <c:pt idx="288" formatCode="0.0">
                  <c:v>4234.18</c:v>
                </c:pt>
                <c:pt idx="289" formatCode="0.0">
                  <c:v>5464.14</c:v>
                </c:pt>
                <c:pt idx="290" formatCode="0.0">
                  <c:v>7359.74999999999</c:v>
                </c:pt>
                <c:pt idx="291" formatCode="0.0">
                  <c:v>9199.099999999979</c:v>
                </c:pt>
                <c:pt idx="292" formatCode="0.0">
                  <c:v>10082.49999999998</c:v>
                </c:pt>
                <c:pt idx="293" formatCode="0.0">
                  <c:v>11180.28999999998</c:v>
                </c:pt>
                <c:pt idx="294" formatCode="0.0">
                  <c:v>12968.66999999998</c:v>
                </c:pt>
                <c:pt idx="295" formatCode="0.0">
                  <c:v>14482.95999999998</c:v>
                </c:pt>
                <c:pt idx="296" formatCode="0.0">
                  <c:v>14587.10999999998</c:v>
                </c:pt>
                <c:pt idx="297" formatCode="0.0">
                  <c:v>15789.92999999997</c:v>
                </c:pt>
                <c:pt idx="298" formatCode="0.0">
                  <c:v>16972.08999999997</c:v>
                </c:pt>
                <c:pt idx="299" formatCode="0.0">
                  <c:v>17399.38999999997</c:v>
                </c:pt>
                <c:pt idx="300" formatCode="0.0">
                  <c:v>17707.32999999997</c:v>
                </c:pt>
                <c:pt idx="301" formatCode="0.0">
                  <c:v>18023.15999999997</c:v>
                </c:pt>
                <c:pt idx="302" formatCode="0.0">
                  <c:v>18296.69999999997</c:v>
                </c:pt>
                <c:pt idx="303" formatCode="0.0">
                  <c:v>19686.04999999996</c:v>
                </c:pt>
                <c:pt idx="304" formatCode="0.0">
                  <c:v>21068.85999999995</c:v>
                </c:pt>
                <c:pt idx="305" formatCode="0.0">
                  <c:v>22458.40999999995</c:v>
                </c:pt>
                <c:pt idx="306" formatCode="0.0">
                  <c:v>23725.22999999994</c:v>
                </c:pt>
                <c:pt idx="307" formatCode="0.0">
                  <c:v>24603.53999999994</c:v>
                </c:pt>
                <c:pt idx="308" formatCode="0.0">
                  <c:v>25437.06999999993</c:v>
                </c:pt>
                <c:pt idx="309" formatCode="0.0">
                  <c:v>25991.91999999993</c:v>
                </c:pt>
                <c:pt idx="310" formatCode="0.0">
                  <c:v>26670.86999999993</c:v>
                </c:pt>
                <c:pt idx="311" formatCode="0.0">
                  <c:v>27370.33999999993</c:v>
                </c:pt>
                <c:pt idx="312" formatCode="0.0">
                  <c:v>27840.59999999993</c:v>
                </c:pt>
                <c:pt idx="313" formatCode="0.0">
                  <c:v>28635.95999999993</c:v>
                </c:pt>
                <c:pt idx="314" formatCode="0.0">
                  <c:v>29374.23999999993</c:v>
                </c:pt>
                <c:pt idx="315" formatCode="0.0">
                  <c:v>30102.92999999993</c:v>
                </c:pt>
                <c:pt idx="316" formatCode="0.0">
                  <c:v>30830.00999999993</c:v>
                </c:pt>
                <c:pt idx="317" formatCode="0.0">
                  <c:v>31389.71999999993</c:v>
                </c:pt>
                <c:pt idx="336" formatCode="0.0">
                  <c:v>0.0</c:v>
                </c:pt>
                <c:pt idx="337" formatCode="0.0">
                  <c:v>0.0</c:v>
                </c:pt>
                <c:pt idx="338" formatCode="0.0">
                  <c:v>3630.0</c:v>
                </c:pt>
                <c:pt idx="339" formatCode="0.0">
                  <c:v>4404.87</c:v>
                </c:pt>
                <c:pt idx="340" formatCode="0.0">
                  <c:v>5109.38</c:v>
                </c:pt>
                <c:pt idx="341" formatCode="0.0">
                  <c:v>6234.93999999999</c:v>
                </c:pt>
                <c:pt idx="342" formatCode="0.0">
                  <c:v>7577.70999999999</c:v>
                </c:pt>
                <c:pt idx="343" formatCode="0.0">
                  <c:v>8242.68999999999</c:v>
                </c:pt>
                <c:pt idx="344" formatCode="0.0">
                  <c:v>9025.02999999999</c:v>
                </c:pt>
                <c:pt idx="345" formatCode="0.0">
                  <c:v>9828.339999999989</c:v>
                </c:pt>
                <c:pt idx="346" formatCode="0.0">
                  <c:v>10562.45999999999</c:v>
                </c:pt>
                <c:pt idx="347" formatCode="0.0">
                  <c:v>12603.32999999998</c:v>
                </c:pt>
                <c:pt idx="348" formatCode="0.0">
                  <c:v>14451.40999999997</c:v>
                </c:pt>
                <c:pt idx="349" formatCode="0.0">
                  <c:v>15278.79999999997</c:v>
                </c:pt>
                <c:pt idx="350" formatCode="0.0">
                  <c:v>16709.80999999997</c:v>
                </c:pt>
                <c:pt idx="351" formatCode="0.0">
                  <c:v>18002.63999999996</c:v>
                </c:pt>
                <c:pt idx="352" formatCode="0.0">
                  <c:v>18597.27999999996</c:v>
                </c:pt>
                <c:pt idx="353" formatCode="0.0">
                  <c:v>19184.84999999996</c:v>
                </c:pt>
                <c:pt idx="354" formatCode="0.0">
                  <c:v>19786.07999999996</c:v>
                </c:pt>
                <c:pt idx="355" formatCode="0.0">
                  <c:v>21101.50999999996</c:v>
                </c:pt>
                <c:pt idx="356" formatCode="0.0">
                  <c:v>22368.20999999996</c:v>
                </c:pt>
                <c:pt idx="357" formatCode="0.0">
                  <c:v>23570.26999999995</c:v>
                </c:pt>
                <c:pt idx="358" formatCode="0.0">
                  <c:v>24702.11999999994</c:v>
                </c:pt>
                <c:pt idx="359" formatCode="0.0">
                  <c:v>25933.51999999994</c:v>
                </c:pt>
                <c:pt idx="360" formatCode="0.0">
                  <c:v>27165.96999999994</c:v>
                </c:pt>
                <c:pt idx="361" formatCode="0.0">
                  <c:v>28230.13999999994</c:v>
                </c:pt>
                <c:pt idx="362" formatCode="0.0">
                  <c:v>28883.77999999994</c:v>
                </c:pt>
                <c:pt idx="363" formatCode="0.0">
                  <c:v>29541.06999999994</c:v>
                </c:pt>
                <c:pt idx="364" formatCode="0.0">
                  <c:v>30135.09999999994</c:v>
                </c:pt>
                <c:pt idx="365" formatCode="0.0">
                  <c:v>30869.36999999994</c:v>
                </c:pt>
                <c:pt idx="366" formatCode="0.0">
                  <c:v>31858.73999999994</c:v>
                </c:pt>
                <c:pt idx="367" formatCode="0.0">
                  <c:v>32750.03999999994</c:v>
                </c:pt>
                <c:pt idx="368" formatCode="0.0">
                  <c:v>33545.75999999993</c:v>
                </c:pt>
                <c:pt idx="369" formatCode="0.0">
                  <c:v>34291.27999999993</c:v>
                </c:pt>
                <c:pt idx="370" formatCode="0.0">
                  <c:v>34888.04999999993</c:v>
                </c:pt>
                <c:pt idx="389" formatCode="0.0">
                  <c:v>0.0</c:v>
                </c:pt>
                <c:pt idx="390" formatCode="0.0">
                  <c:v>0.0</c:v>
                </c:pt>
                <c:pt idx="391" formatCode="0.0">
                  <c:v>0.0</c:v>
                </c:pt>
                <c:pt idx="392" formatCode="0.0">
                  <c:v>0.0</c:v>
                </c:pt>
                <c:pt idx="393" formatCode="0.0">
                  <c:v>0.0</c:v>
                </c:pt>
                <c:pt idx="394" formatCode="0.0">
                  <c:v>0.0</c:v>
                </c:pt>
                <c:pt idx="395" formatCode="0.0">
                  <c:v>0.0</c:v>
                </c:pt>
                <c:pt idx="396" formatCode="0.0">
                  <c:v>720.0</c:v>
                </c:pt>
                <c:pt idx="397" formatCode="0.0">
                  <c:v>855.37</c:v>
                </c:pt>
                <c:pt idx="398" formatCode="0.0">
                  <c:v>1102.879999999999</c:v>
                </c:pt>
                <c:pt idx="399" formatCode="0.0">
                  <c:v>1381.05</c:v>
                </c:pt>
                <c:pt idx="400" formatCode="0.0">
                  <c:v>2242.159999999999</c:v>
                </c:pt>
                <c:pt idx="401" formatCode="0.0">
                  <c:v>3016.309999999998</c:v>
                </c:pt>
                <c:pt idx="402" formatCode="0.0">
                  <c:v>3933.819999999997</c:v>
                </c:pt>
                <c:pt idx="403" formatCode="0.0">
                  <c:v>4844.719999999996</c:v>
                </c:pt>
                <c:pt idx="404" formatCode="0.0">
                  <c:v>5706.379999999995</c:v>
                </c:pt>
                <c:pt idx="405" formatCode="0.0">
                  <c:v>6903.569999999994</c:v>
                </c:pt>
                <c:pt idx="406" formatCode="0.0">
                  <c:v>8565.279999999995</c:v>
                </c:pt>
                <c:pt idx="407" formatCode="0.0">
                  <c:v>10257.64999999999</c:v>
                </c:pt>
                <c:pt idx="408" formatCode="0.0">
                  <c:v>11552.62999999998</c:v>
                </c:pt>
                <c:pt idx="409" formatCode="0.0">
                  <c:v>12748.63999999998</c:v>
                </c:pt>
                <c:pt idx="410" formatCode="0.0">
                  <c:v>13941.95999999998</c:v>
                </c:pt>
                <c:pt idx="411" formatCode="0.0">
                  <c:v>15016.00999999997</c:v>
                </c:pt>
                <c:pt idx="412" formatCode="0.0">
                  <c:v>16195.88999999997</c:v>
                </c:pt>
                <c:pt idx="413" formatCode="0.0">
                  <c:v>17436.32999999997</c:v>
                </c:pt>
                <c:pt idx="414" formatCode="0.0">
                  <c:v>18172.87999999997</c:v>
                </c:pt>
                <c:pt idx="415" formatCode="0.0">
                  <c:v>18598.90999999997</c:v>
                </c:pt>
                <c:pt idx="416" formatCode="0.0">
                  <c:v>18654.80999999997</c:v>
                </c:pt>
                <c:pt idx="417" formatCode="0.0">
                  <c:v>18707.93999999997</c:v>
                </c:pt>
                <c:pt idx="418" formatCode="0.0">
                  <c:v>18794.90999999997</c:v>
                </c:pt>
                <c:pt idx="419" formatCode="0.0">
                  <c:v>18858.03999999998</c:v>
                </c:pt>
                <c:pt idx="420" formatCode="0.0">
                  <c:v>18986.90999999997</c:v>
                </c:pt>
                <c:pt idx="421" formatCode="0.0">
                  <c:v>19042.81999999997</c:v>
                </c:pt>
                <c:pt idx="422" formatCode="0.0">
                  <c:v>19115.78999999998</c:v>
                </c:pt>
                <c:pt idx="423" formatCode="0.0">
                  <c:v>19185.90999999997</c:v>
                </c:pt>
                <c:pt idx="442" formatCode="0.0">
                  <c:v>0.0</c:v>
                </c:pt>
                <c:pt idx="443" formatCode="0.0">
                  <c:v>0.0</c:v>
                </c:pt>
                <c:pt idx="444" formatCode="0.0">
                  <c:v>0.0</c:v>
                </c:pt>
                <c:pt idx="445" formatCode="0.0">
                  <c:v>0.0</c:v>
                </c:pt>
                <c:pt idx="446" formatCode="0.0">
                  <c:v>0.0</c:v>
                </c:pt>
                <c:pt idx="447" formatCode="0.0">
                  <c:v>0.0</c:v>
                </c:pt>
                <c:pt idx="448" formatCode="0.0">
                  <c:v>0.0</c:v>
                </c:pt>
                <c:pt idx="449" formatCode="0.0">
                  <c:v>0.0</c:v>
                </c:pt>
                <c:pt idx="450" formatCode="0.0">
                  <c:v>0.0</c:v>
                </c:pt>
                <c:pt idx="451" formatCode="0.0">
                  <c:v>0.0</c:v>
                </c:pt>
                <c:pt idx="452" formatCode="0.0">
                  <c:v>0.0</c:v>
                </c:pt>
                <c:pt idx="453" formatCode="0.0">
                  <c:v>0.0</c:v>
                </c:pt>
                <c:pt idx="454" formatCode="0.0">
                  <c:v>0.0</c:v>
                </c:pt>
                <c:pt idx="455" formatCode="0.0">
                  <c:v>0.0</c:v>
                </c:pt>
                <c:pt idx="456" formatCode="0.0">
                  <c:v>3010.0</c:v>
                </c:pt>
                <c:pt idx="457" formatCode="0.0">
                  <c:v>4365.35999999999</c:v>
                </c:pt>
                <c:pt idx="458" formatCode="0.0">
                  <c:v>5917.16999999998</c:v>
                </c:pt>
                <c:pt idx="459" formatCode="0.0">
                  <c:v>8024.59999999997</c:v>
                </c:pt>
                <c:pt idx="460" formatCode="0.0">
                  <c:v>10176.94999999996</c:v>
                </c:pt>
                <c:pt idx="461" formatCode="0.0">
                  <c:v>11750.27999999995</c:v>
                </c:pt>
                <c:pt idx="462" formatCode="0.0">
                  <c:v>13306.41999999995</c:v>
                </c:pt>
                <c:pt idx="463" formatCode="0.0">
                  <c:v>14757.56999999995</c:v>
                </c:pt>
                <c:pt idx="464" formatCode="0.0">
                  <c:v>16221.04999999995</c:v>
                </c:pt>
                <c:pt idx="465" formatCode="0.0">
                  <c:v>17732.01999999995</c:v>
                </c:pt>
                <c:pt idx="466" formatCode="0.0">
                  <c:v>19279.74999999995</c:v>
                </c:pt>
                <c:pt idx="467" formatCode="0.0">
                  <c:v>20251.16999999994</c:v>
                </c:pt>
                <c:pt idx="468" formatCode="0.0">
                  <c:v>20820.63999999994</c:v>
                </c:pt>
                <c:pt idx="469" formatCode="0.0">
                  <c:v>21654.47999999994</c:v>
                </c:pt>
                <c:pt idx="470" formatCode="0.0">
                  <c:v>22577.68999999994</c:v>
                </c:pt>
                <c:pt idx="471" formatCode="0.0">
                  <c:v>22966.58999999994</c:v>
                </c:pt>
                <c:pt idx="472" formatCode="0.0">
                  <c:v>23197.06999999994</c:v>
                </c:pt>
                <c:pt idx="473" formatCode="0.0">
                  <c:v>23484.40999999994</c:v>
                </c:pt>
                <c:pt idx="474" formatCode="0.0">
                  <c:v>23674.76999999994</c:v>
                </c:pt>
                <c:pt idx="475" formatCode="0.0">
                  <c:v>23802.56999999994</c:v>
                </c:pt>
                <c:pt idx="476" formatCode="0.0">
                  <c:v>23925.03999999994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'--Data--'!$BE$4:$BE$493</c:f>
              <c:numCache>
                <c:formatCode>General</c:formatCode>
                <c:ptCount val="490"/>
                <c:pt idx="20">
                  <c:v>8560.0</c:v>
                </c:pt>
                <c:pt idx="22">
                  <c:v>11050.0</c:v>
                </c:pt>
                <c:pt idx="25">
                  <c:v>17170.0</c:v>
                </c:pt>
                <c:pt idx="28">
                  <c:v>16690.0</c:v>
                </c:pt>
                <c:pt idx="32">
                  <c:v>560.0</c:v>
                </c:pt>
                <c:pt idx="37">
                  <c:v>8090.0</c:v>
                </c:pt>
                <c:pt idx="39">
                  <c:v>7930.0</c:v>
                </c:pt>
                <c:pt idx="41">
                  <c:v>13380.0</c:v>
                </c:pt>
                <c:pt idx="42">
                  <c:v>14430.0</c:v>
                </c:pt>
                <c:pt idx="48">
                  <c:v>18370.0</c:v>
                </c:pt>
                <c:pt idx="73">
                  <c:v>8160.0</c:v>
                </c:pt>
                <c:pt idx="75">
                  <c:v>11510.0</c:v>
                </c:pt>
                <c:pt idx="78">
                  <c:v>11900.0</c:v>
                </c:pt>
                <c:pt idx="81">
                  <c:v>550.0</c:v>
                </c:pt>
                <c:pt idx="85">
                  <c:v>4790.0</c:v>
                </c:pt>
                <c:pt idx="89">
                  <c:v>15570.0</c:v>
                </c:pt>
                <c:pt idx="91">
                  <c:v>15090.0</c:v>
                </c:pt>
                <c:pt idx="93">
                  <c:v>15490.0</c:v>
                </c:pt>
                <c:pt idx="101">
                  <c:v>24290.0</c:v>
                </c:pt>
                <c:pt idx="126">
                  <c:v>6150.0</c:v>
                </c:pt>
                <c:pt idx="128">
                  <c:v>9260.0</c:v>
                </c:pt>
                <c:pt idx="131">
                  <c:v>16040.0</c:v>
                </c:pt>
                <c:pt idx="134">
                  <c:v>17330.0</c:v>
                </c:pt>
                <c:pt idx="138">
                  <c:v>1280.0</c:v>
                </c:pt>
                <c:pt idx="142">
                  <c:v>8250.0</c:v>
                </c:pt>
                <c:pt idx="145">
                  <c:v>11440.0</c:v>
                </c:pt>
                <c:pt idx="146">
                  <c:v>11730.0</c:v>
                </c:pt>
                <c:pt idx="148">
                  <c:v>18220.0</c:v>
                </c:pt>
                <c:pt idx="154">
                  <c:v>22190.0</c:v>
                </c:pt>
                <c:pt idx="179">
                  <c:v>8530.0</c:v>
                </c:pt>
                <c:pt idx="181">
                  <c:v>9510.0</c:v>
                </c:pt>
                <c:pt idx="184">
                  <c:v>15160.0</c:v>
                </c:pt>
                <c:pt idx="187">
                  <c:v>15570.0</c:v>
                </c:pt>
                <c:pt idx="191">
                  <c:v>2080.0</c:v>
                </c:pt>
                <c:pt idx="195">
                  <c:v>8810.0</c:v>
                </c:pt>
                <c:pt idx="197">
                  <c:v>11400.0</c:v>
                </c:pt>
                <c:pt idx="200">
                  <c:v>17200.0</c:v>
                </c:pt>
                <c:pt idx="202">
                  <c:v>20500.0</c:v>
                </c:pt>
                <c:pt idx="207">
                  <c:v>26480.0</c:v>
                </c:pt>
                <c:pt idx="232">
                  <c:v>3470.0</c:v>
                </c:pt>
                <c:pt idx="237">
                  <c:v>4680.0</c:v>
                </c:pt>
                <c:pt idx="240">
                  <c:v>4360.0</c:v>
                </c:pt>
                <c:pt idx="244">
                  <c:v>920.0</c:v>
                </c:pt>
                <c:pt idx="285">
                  <c:v>1840.0</c:v>
                </c:pt>
                <c:pt idx="287">
                  <c:v>560.0</c:v>
                </c:pt>
                <c:pt idx="290">
                  <c:v>5250.0</c:v>
                </c:pt>
                <c:pt idx="293">
                  <c:v>2420.0</c:v>
                </c:pt>
                <c:pt idx="297">
                  <c:v>1040.0</c:v>
                </c:pt>
                <c:pt idx="302">
                  <c:v>1400.0</c:v>
                </c:pt>
                <c:pt idx="303">
                  <c:v>201</c:v>
                </c:pt>
                <c:pt idx="306">
                  <c:v>1230.0</c:v>
                </c:pt>
                <c:pt idx="308">
                  <c:v>1390.0</c:v>
                </c:pt>
                <c:pt idx="338">
                  <c:v>3630.0</c:v>
                </c:pt>
                <c:pt idx="340">
                  <c:v>610.0</c:v>
                </c:pt>
                <c:pt idx="343">
                  <c:v>4160.0</c:v>
                </c:pt>
                <c:pt idx="346">
                  <c:v>2960.0</c:v>
                </c:pt>
                <c:pt idx="350">
                  <c:v>1650.0</c:v>
                </c:pt>
                <c:pt idx="354">
                  <c:v>1080.0</c:v>
                </c:pt>
                <c:pt idx="358">
                  <c:v>400.0</c:v>
                </c:pt>
                <c:pt idx="359">
                  <c:v>1440.0</c:v>
                </c:pt>
                <c:pt idx="360">
                  <c:v>2000.0</c:v>
                </c:pt>
                <c:pt idx="396">
                  <c:v>720.0</c:v>
                </c:pt>
                <c:pt idx="399">
                  <c:v>1520.0</c:v>
                </c:pt>
                <c:pt idx="403">
                  <c:v>2340.0</c:v>
                </c:pt>
                <c:pt idx="407">
                  <c:v>3360.0</c:v>
                </c:pt>
                <c:pt idx="409">
                  <c:v>3540.0</c:v>
                </c:pt>
                <c:pt idx="412">
                  <c:v>3530.0</c:v>
                </c:pt>
                <c:pt idx="413">
                  <c:v>3970.0</c:v>
                </c:pt>
                <c:pt idx="456">
                  <c:v>3010.0</c:v>
                </c:pt>
                <c:pt idx="460">
                  <c:v>9620.0</c:v>
                </c:pt>
                <c:pt idx="462">
                  <c:v>11570.0</c:v>
                </c:pt>
                <c:pt idx="464">
                  <c:v>16040.0</c:v>
                </c:pt>
                <c:pt idx="466">
                  <c:v>22470.0</c:v>
                </c:pt>
                <c:pt idx="472">
                  <c:v>25060.0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'--Data--'!$AI$4:$AI$493</c:f>
              <c:numCache>
                <c:formatCode>General</c:formatCode>
                <c:ptCount val="49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05272"/>
        <c:axId val="2119408328"/>
      </c:scatterChart>
      <c:valAx>
        <c:axId val="211940527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408328"/>
        <c:crosses val="autoZero"/>
        <c:crossBetween val="midCat"/>
      </c:valAx>
      <c:valAx>
        <c:axId val="2119408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Acc Biomass production kg/ha/week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11940527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1724908063947"/>
          <c:y val="0.119082094573978"/>
          <c:w val="0.086607707469725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SPAD</c:v>
          </c:tx>
          <c:spPr>
            <a:ln w="28575">
              <a:noFill/>
            </a:ln>
          </c:spPr>
          <c:xVal>
            <c:numRef>
              <c:f>'--Data--'!$BA$4:$BA$493</c:f>
              <c:numCache>
                <c:formatCode>General</c:formatCode>
                <c:ptCount val="490"/>
                <c:pt idx="32">
                  <c:v>54.8</c:v>
                </c:pt>
                <c:pt idx="37">
                  <c:v>49.6</c:v>
                </c:pt>
                <c:pt idx="39">
                  <c:v>47.7</c:v>
                </c:pt>
                <c:pt idx="41">
                  <c:v>50.0</c:v>
                </c:pt>
                <c:pt idx="42">
                  <c:v>43.1</c:v>
                </c:pt>
                <c:pt idx="85">
                  <c:v>53.5</c:v>
                </c:pt>
                <c:pt idx="89">
                  <c:v>55.1</c:v>
                </c:pt>
                <c:pt idx="91">
                  <c:v>52.5</c:v>
                </c:pt>
                <c:pt idx="93">
                  <c:v>55.0</c:v>
                </c:pt>
                <c:pt idx="95">
                  <c:v>40.27</c:v>
                </c:pt>
                <c:pt idx="138">
                  <c:v>64.8</c:v>
                </c:pt>
                <c:pt idx="142">
                  <c:v>48.7</c:v>
                </c:pt>
                <c:pt idx="145">
                  <c:v>55.3</c:v>
                </c:pt>
                <c:pt idx="146">
                  <c:v>54.1</c:v>
                </c:pt>
                <c:pt idx="148">
                  <c:v>53.2</c:v>
                </c:pt>
                <c:pt idx="191">
                  <c:v>56.8</c:v>
                </c:pt>
                <c:pt idx="195">
                  <c:v>45.8</c:v>
                </c:pt>
                <c:pt idx="197">
                  <c:v>56.4</c:v>
                </c:pt>
                <c:pt idx="200">
                  <c:v>53.5</c:v>
                </c:pt>
                <c:pt idx="202">
                  <c:v>52.9</c:v>
                </c:pt>
                <c:pt idx="244">
                  <c:v>30.8</c:v>
                </c:pt>
                <c:pt idx="247">
                  <c:v>29.1</c:v>
                </c:pt>
                <c:pt idx="249">
                  <c:v>34.6</c:v>
                </c:pt>
                <c:pt idx="297">
                  <c:v>48.3</c:v>
                </c:pt>
                <c:pt idx="302">
                  <c:v>46.4</c:v>
                </c:pt>
                <c:pt idx="303">
                  <c:v>48.3</c:v>
                </c:pt>
                <c:pt idx="306">
                  <c:v>30.0</c:v>
                </c:pt>
                <c:pt idx="308">
                  <c:v>33.4</c:v>
                </c:pt>
                <c:pt idx="350">
                  <c:v>47.6</c:v>
                </c:pt>
                <c:pt idx="354">
                  <c:v>56.1</c:v>
                </c:pt>
                <c:pt idx="358">
                  <c:v>52.6</c:v>
                </c:pt>
                <c:pt idx="359">
                  <c:v>54.0</c:v>
                </c:pt>
                <c:pt idx="360">
                  <c:v>60.3</c:v>
                </c:pt>
                <c:pt idx="403">
                  <c:v>43.2</c:v>
                </c:pt>
                <c:pt idx="407">
                  <c:v>39.7</c:v>
                </c:pt>
                <c:pt idx="409">
                  <c:v>41.7</c:v>
                </c:pt>
                <c:pt idx="410">
                  <c:v>42.8</c:v>
                </c:pt>
                <c:pt idx="412">
                  <c:v>43.0</c:v>
                </c:pt>
                <c:pt idx="413">
                  <c:v>41.3</c:v>
                </c:pt>
                <c:pt idx="456">
                  <c:v>53.6</c:v>
                </c:pt>
                <c:pt idx="460">
                  <c:v>50.6</c:v>
                </c:pt>
                <c:pt idx="462">
                  <c:v>54.7</c:v>
                </c:pt>
                <c:pt idx="464">
                  <c:v>53.4</c:v>
                </c:pt>
                <c:pt idx="466">
                  <c:v>46.9</c:v>
                </c:pt>
              </c:numCache>
            </c:numRef>
          </c:xVal>
          <c:yVal>
            <c:numRef>
              <c:f>'--Data--'!$X$4:$X$493</c:f>
              <c:numCache>
                <c:formatCode>General</c:formatCode>
                <c:ptCount val="490"/>
                <c:pt idx="19">
                  <c:v>82.03</c:v>
                </c:pt>
                <c:pt idx="21">
                  <c:v>83.63</c:v>
                </c:pt>
                <c:pt idx="23">
                  <c:v>81.42</c:v>
                </c:pt>
                <c:pt idx="25">
                  <c:v>47.95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9.1</c:v>
                </c:pt>
                <c:pt idx="35">
                  <c:v>21.85</c:v>
                </c:pt>
                <c:pt idx="37">
                  <c:v>54.25</c:v>
                </c:pt>
                <c:pt idx="42">
                  <c:v>24.14</c:v>
                </c:pt>
                <c:pt idx="46">
                  <c:v>23.09</c:v>
                </c:pt>
                <c:pt idx="47">
                  <c:v>11.59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62.9</c:v>
                </c:pt>
                <c:pt idx="74">
                  <c:v>64.71</c:v>
                </c:pt>
                <c:pt idx="76">
                  <c:v>48.29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16.17</c:v>
                </c:pt>
                <c:pt idx="85">
                  <c:v>24.36</c:v>
                </c:pt>
                <c:pt idx="87">
                  <c:v>24.82</c:v>
                </c:pt>
                <c:pt idx="88">
                  <c:v>43.95</c:v>
                </c:pt>
                <c:pt idx="89">
                  <c:v>51.95</c:v>
                </c:pt>
                <c:pt idx="90">
                  <c:v>51.09</c:v>
                </c:pt>
                <c:pt idx="95">
                  <c:v>8.24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74.72</c:v>
                </c:pt>
                <c:pt idx="127">
                  <c:v>78.72</c:v>
                </c:pt>
                <c:pt idx="129">
                  <c:v>74.48</c:v>
                </c:pt>
                <c:pt idx="131">
                  <c:v>66.79</c:v>
                </c:pt>
                <c:pt idx="133">
                  <c:v>0.28</c:v>
                </c:pt>
                <c:pt idx="135">
                  <c:v>0.13</c:v>
                </c:pt>
                <c:pt idx="137">
                  <c:v>1.18</c:v>
                </c:pt>
                <c:pt idx="138">
                  <c:v>2.44</c:v>
                </c:pt>
                <c:pt idx="140">
                  <c:v>17.77</c:v>
                </c:pt>
                <c:pt idx="141">
                  <c:v>42.9</c:v>
                </c:pt>
                <c:pt idx="142">
                  <c:v>72.48</c:v>
                </c:pt>
                <c:pt idx="143">
                  <c:v>62.63</c:v>
                </c:pt>
                <c:pt idx="148">
                  <c:v>29.51</c:v>
                </c:pt>
                <c:pt idx="152">
                  <c:v>27.27</c:v>
                </c:pt>
                <c:pt idx="153">
                  <c:v>12.59</c:v>
                </c:pt>
                <c:pt idx="154">
                  <c:v>6.86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83.07</c:v>
                </c:pt>
                <c:pt idx="180">
                  <c:v>83.1</c:v>
                </c:pt>
                <c:pt idx="182">
                  <c:v>81.08</c:v>
                </c:pt>
                <c:pt idx="184">
                  <c:v>46.59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14.57</c:v>
                </c:pt>
                <c:pt idx="194">
                  <c:v>30.66</c:v>
                </c:pt>
                <c:pt idx="196">
                  <c:v>47.04</c:v>
                </c:pt>
                <c:pt idx="201">
                  <c:v>19.55</c:v>
                </c:pt>
                <c:pt idx="205">
                  <c:v>20.72</c:v>
                </c:pt>
                <c:pt idx="206">
                  <c:v>9.41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52.51</c:v>
                </c:pt>
                <c:pt idx="233">
                  <c:v>63.62</c:v>
                </c:pt>
                <c:pt idx="235">
                  <c:v>60.45</c:v>
                </c:pt>
                <c:pt idx="237">
                  <c:v>57.22</c:v>
                </c:pt>
                <c:pt idx="239">
                  <c:v>27.38</c:v>
                </c:pt>
                <c:pt idx="241">
                  <c:v>17.54</c:v>
                </c:pt>
                <c:pt idx="243">
                  <c:v>22.01</c:v>
                </c:pt>
                <c:pt idx="247">
                  <c:v>6.51</c:v>
                </c:pt>
                <c:pt idx="248">
                  <c:v>6.46</c:v>
                </c:pt>
                <c:pt idx="249">
                  <c:v>7.69</c:v>
                </c:pt>
                <c:pt idx="251">
                  <c:v>8.06</c:v>
                </c:pt>
                <c:pt idx="253">
                  <c:v>8.01</c:v>
                </c:pt>
                <c:pt idx="254">
                  <c:v>2.97</c:v>
                </c:pt>
                <c:pt idx="258">
                  <c:v>10.27</c:v>
                </c:pt>
                <c:pt idx="259">
                  <c:v>16.31</c:v>
                </c:pt>
                <c:pt idx="260">
                  <c:v>22.42</c:v>
                </c:pt>
                <c:pt idx="261">
                  <c:v>23.28</c:v>
                </c:pt>
                <c:pt idx="263">
                  <c:v>22.39</c:v>
                </c:pt>
                <c:pt idx="264">
                  <c:v>19.21</c:v>
                </c:pt>
                <c:pt idx="284">
                  <c:v>56.28</c:v>
                </c:pt>
                <c:pt idx="286">
                  <c:v>10.56</c:v>
                </c:pt>
                <c:pt idx="288">
                  <c:v>52.11</c:v>
                </c:pt>
                <c:pt idx="290">
                  <c:v>80.33</c:v>
                </c:pt>
                <c:pt idx="292">
                  <c:v>16.08</c:v>
                </c:pt>
                <c:pt idx="294">
                  <c:v>41.83</c:v>
                </c:pt>
                <c:pt idx="296">
                  <c:v>2.94</c:v>
                </c:pt>
                <c:pt idx="297">
                  <c:v>5.96</c:v>
                </c:pt>
                <c:pt idx="299">
                  <c:v>0.29</c:v>
                </c:pt>
                <c:pt idx="300">
                  <c:v>0.41</c:v>
                </c:pt>
                <c:pt idx="302">
                  <c:v>24.96</c:v>
                </c:pt>
                <c:pt idx="306">
                  <c:v>3.6</c:v>
                </c:pt>
                <c:pt idx="307">
                  <c:v>6.07</c:v>
                </c:pt>
                <c:pt idx="311">
                  <c:v>4.91</c:v>
                </c:pt>
                <c:pt idx="312">
                  <c:v>5.52</c:v>
                </c:pt>
                <c:pt idx="313">
                  <c:v>18.85</c:v>
                </c:pt>
                <c:pt idx="314">
                  <c:v>27.48</c:v>
                </c:pt>
                <c:pt idx="316">
                  <c:v>39.44</c:v>
                </c:pt>
                <c:pt idx="317">
                  <c:v>35.08</c:v>
                </c:pt>
                <c:pt idx="337">
                  <c:v>59.68</c:v>
                </c:pt>
                <c:pt idx="339">
                  <c:v>15.72</c:v>
                </c:pt>
                <c:pt idx="341">
                  <c:v>30.01</c:v>
                </c:pt>
                <c:pt idx="343">
                  <c:v>4.23</c:v>
                </c:pt>
                <c:pt idx="345">
                  <c:v>27.43</c:v>
                </c:pt>
                <c:pt idx="347">
                  <c:v>40.07</c:v>
                </c:pt>
                <c:pt idx="349">
                  <c:v>6.96</c:v>
                </c:pt>
                <c:pt idx="350">
                  <c:v>16.14</c:v>
                </c:pt>
                <c:pt idx="352">
                  <c:v>0.44</c:v>
                </c:pt>
                <c:pt idx="353">
                  <c:v>0.89</c:v>
                </c:pt>
                <c:pt idx="354">
                  <c:v>10.42</c:v>
                </c:pt>
                <c:pt idx="360">
                  <c:v>30.12</c:v>
                </c:pt>
                <c:pt idx="364">
                  <c:v>3.59</c:v>
                </c:pt>
                <c:pt idx="365">
                  <c:v>28.67</c:v>
                </c:pt>
                <c:pt idx="366">
                  <c:v>46.57</c:v>
                </c:pt>
                <c:pt idx="367">
                  <c:v>46.47</c:v>
                </c:pt>
                <c:pt idx="369">
                  <c:v>47.63</c:v>
                </c:pt>
                <c:pt idx="370">
                  <c:v>6.84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9.53</c:v>
                </c:pt>
                <c:pt idx="402">
                  <c:v>10.27</c:v>
                </c:pt>
                <c:pt idx="403">
                  <c:v>8.39</c:v>
                </c:pt>
                <c:pt idx="405">
                  <c:v>8.83</c:v>
                </c:pt>
                <c:pt idx="406">
                  <c:v>15.49</c:v>
                </c:pt>
                <c:pt idx="408">
                  <c:v>21.24</c:v>
                </c:pt>
                <c:pt idx="412">
                  <c:v>14.78</c:v>
                </c:pt>
                <c:pt idx="413">
                  <c:v>4.72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76.05</c:v>
                </c:pt>
                <c:pt idx="445">
                  <c:v>78.58</c:v>
                </c:pt>
                <c:pt idx="447">
                  <c:v>70.31</c:v>
                </c:pt>
                <c:pt idx="449">
                  <c:v>23.03</c:v>
                </c:pt>
                <c:pt idx="451">
                  <c:v>1.01</c:v>
                </c:pt>
                <c:pt idx="453">
                  <c:v>4.9</c:v>
                </c:pt>
                <c:pt idx="455">
                  <c:v>16.25</c:v>
                </c:pt>
                <c:pt idx="456">
                  <c:v>21.01</c:v>
                </c:pt>
                <c:pt idx="458">
                  <c:v>28.66</c:v>
                </c:pt>
                <c:pt idx="459">
                  <c:v>55.12</c:v>
                </c:pt>
                <c:pt idx="461">
                  <c:v>63.35</c:v>
                </c:pt>
                <c:pt idx="466">
                  <c:v>21.83</c:v>
                </c:pt>
                <c:pt idx="470">
                  <c:v>15.34</c:v>
                </c:pt>
                <c:pt idx="471">
                  <c:v>8.81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0"/>
        </c:ser>
        <c:ser>
          <c:idx val="1"/>
          <c:order val="1"/>
          <c:tx>
            <c:v>Nleaf sample</c:v>
          </c:tx>
          <c:spPr>
            <a:ln w="28575">
              <a:noFill/>
            </a:ln>
          </c:spPr>
          <c:xVal>
            <c:strRef>
              <c:f>'--Data--'!$CB$4:$CB$493</c:f>
              <c:strCache>
                <c:ptCount val="469"/>
                <c:pt idx="33">
                  <c:v>4,36</c:v>
                </c:pt>
                <c:pt idx="36">
                  <c:v>3.40</c:v>
                </c:pt>
                <c:pt idx="37">
                  <c:v>3,4</c:v>
                </c:pt>
                <c:pt idx="39">
                  <c:v>3,43</c:v>
                </c:pt>
                <c:pt idx="42">
                  <c:v>2,58</c:v>
                </c:pt>
                <c:pt idx="43">
                  <c:v>2.58</c:v>
                </c:pt>
                <c:pt idx="44">
                  <c:v>2.98</c:v>
                </c:pt>
                <c:pt idx="81">
                  <c:v>6,52</c:v>
                </c:pt>
                <c:pt idx="82">
                  <c:v>6,52</c:v>
                </c:pt>
                <c:pt idx="86">
                  <c:v>4,13</c:v>
                </c:pt>
                <c:pt idx="89">
                  <c:v>3.57</c:v>
                </c:pt>
                <c:pt idx="90">
                  <c:v>3,57</c:v>
                </c:pt>
                <c:pt idx="92">
                  <c:v>3,31</c:v>
                </c:pt>
                <c:pt idx="95">
                  <c:v>2,11</c:v>
                </c:pt>
                <c:pt idx="96">
                  <c:v>2.11</c:v>
                </c:pt>
                <c:pt idx="97">
                  <c:v>2.08</c:v>
                </c:pt>
                <c:pt idx="139">
                  <c:v>5,05</c:v>
                </c:pt>
                <c:pt idx="142">
                  <c:v>2.85</c:v>
                </c:pt>
                <c:pt idx="143">
                  <c:v>2,85</c:v>
                </c:pt>
                <c:pt idx="145">
                  <c:v>3,4</c:v>
                </c:pt>
                <c:pt idx="148">
                  <c:v>2,67</c:v>
                </c:pt>
                <c:pt idx="149">
                  <c:v>2.67</c:v>
                </c:pt>
                <c:pt idx="150">
                  <c:v>2.61</c:v>
                </c:pt>
                <c:pt idx="192">
                  <c:v>4,42</c:v>
                </c:pt>
                <c:pt idx="195">
                  <c:v>3.58</c:v>
                </c:pt>
                <c:pt idx="196">
                  <c:v>3,58</c:v>
                </c:pt>
                <c:pt idx="198">
                  <c:v>2,36</c:v>
                </c:pt>
                <c:pt idx="201">
                  <c:v>2,4</c:v>
                </c:pt>
                <c:pt idx="202">
                  <c:v>2.40</c:v>
                </c:pt>
                <c:pt idx="203">
                  <c:v>2.87</c:v>
                </c:pt>
                <c:pt idx="240">
                  <c:v>2,49</c:v>
                </c:pt>
                <c:pt idx="241">
                  <c:v>2,49</c:v>
                </c:pt>
                <c:pt idx="245">
                  <c:v>2,43</c:v>
                </c:pt>
                <c:pt idx="248">
                  <c:v>3.70</c:v>
                </c:pt>
                <c:pt idx="249">
                  <c:v>3,7</c:v>
                </c:pt>
                <c:pt idx="251">
                  <c:v>2,17</c:v>
                </c:pt>
                <c:pt idx="255">
                  <c:v>2.92</c:v>
                </c:pt>
                <c:pt idx="256">
                  <c:v>3.73</c:v>
                </c:pt>
                <c:pt idx="293">
                  <c:v>6,83</c:v>
                </c:pt>
                <c:pt idx="294">
                  <c:v>6,83</c:v>
                </c:pt>
                <c:pt idx="298">
                  <c:v>6,26</c:v>
                </c:pt>
                <c:pt idx="301">
                  <c:v>5.84</c:v>
                </c:pt>
                <c:pt idx="302">
                  <c:v>5,84</c:v>
                </c:pt>
                <c:pt idx="304">
                  <c:v>6,04</c:v>
                </c:pt>
                <c:pt idx="307">
                  <c:v>6,84</c:v>
                </c:pt>
                <c:pt idx="308">
                  <c:v>6,79</c:v>
                </c:pt>
                <c:pt idx="309">
                  <c:v>6.41</c:v>
                </c:pt>
                <c:pt idx="354">
                  <c:v>6.29</c:v>
                </c:pt>
                <c:pt idx="355">
                  <c:v>6,29</c:v>
                </c:pt>
                <c:pt idx="360">
                  <c:v>5,88</c:v>
                </c:pt>
                <c:pt idx="361">
                  <c:v>5,88</c:v>
                </c:pt>
                <c:pt idx="362">
                  <c:v>5.91</c:v>
                </c:pt>
                <c:pt idx="407">
                  <c:v>3.65</c:v>
                </c:pt>
                <c:pt idx="408">
                  <c:v>3,65</c:v>
                </c:pt>
                <c:pt idx="410">
                  <c:v>3,24</c:v>
                </c:pt>
                <c:pt idx="413">
                  <c:v>3,07</c:v>
                </c:pt>
                <c:pt idx="414">
                  <c:v>3,045</c:v>
                </c:pt>
                <c:pt idx="415">
                  <c:v>2,5</c:v>
                </c:pt>
                <c:pt idx="460">
                  <c:v>3.31</c:v>
                </c:pt>
                <c:pt idx="461">
                  <c:v>3,31</c:v>
                </c:pt>
                <c:pt idx="463">
                  <c:v>3,34</c:v>
                </c:pt>
                <c:pt idx="466">
                  <c:v>2,34</c:v>
                </c:pt>
                <c:pt idx="467">
                  <c:v>2.34</c:v>
                </c:pt>
                <c:pt idx="468">
                  <c:v>2,69</c:v>
                </c:pt>
              </c:strCache>
            </c:strRef>
          </c:xVal>
          <c:yVal>
            <c:numRef>
              <c:f>'--Data--'!$X$4:$X$493</c:f>
              <c:numCache>
                <c:formatCode>General</c:formatCode>
                <c:ptCount val="490"/>
                <c:pt idx="19">
                  <c:v>82.03</c:v>
                </c:pt>
                <c:pt idx="21">
                  <c:v>83.63</c:v>
                </c:pt>
                <c:pt idx="23">
                  <c:v>81.42</c:v>
                </c:pt>
                <c:pt idx="25">
                  <c:v>47.95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9.1</c:v>
                </c:pt>
                <c:pt idx="35">
                  <c:v>21.85</c:v>
                </c:pt>
                <c:pt idx="37">
                  <c:v>54.25</c:v>
                </c:pt>
                <c:pt idx="42">
                  <c:v>24.14</c:v>
                </c:pt>
                <c:pt idx="46">
                  <c:v>23.09</c:v>
                </c:pt>
                <c:pt idx="47">
                  <c:v>11.59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62.9</c:v>
                </c:pt>
                <c:pt idx="74">
                  <c:v>64.71</c:v>
                </c:pt>
                <c:pt idx="76">
                  <c:v>48.29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16.17</c:v>
                </c:pt>
                <c:pt idx="85">
                  <c:v>24.36</c:v>
                </c:pt>
                <c:pt idx="87">
                  <c:v>24.82</c:v>
                </c:pt>
                <c:pt idx="88">
                  <c:v>43.95</c:v>
                </c:pt>
                <c:pt idx="89">
                  <c:v>51.95</c:v>
                </c:pt>
                <c:pt idx="90">
                  <c:v>51.09</c:v>
                </c:pt>
                <c:pt idx="95">
                  <c:v>8.24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74.72</c:v>
                </c:pt>
                <c:pt idx="127">
                  <c:v>78.72</c:v>
                </c:pt>
                <c:pt idx="129">
                  <c:v>74.48</c:v>
                </c:pt>
                <c:pt idx="131">
                  <c:v>66.79</c:v>
                </c:pt>
                <c:pt idx="133">
                  <c:v>0.28</c:v>
                </c:pt>
                <c:pt idx="135">
                  <c:v>0.13</c:v>
                </c:pt>
                <c:pt idx="137">
                  <c:v>1.18</c:v>
                </c:pt>
                <c:pt idx="138">
                  <c:v>2.44</c:v>
                </c:pt>
                <c:pt idx="140">
                  <c:v>17.77</c:v>
                </c:pt>
                <c:pt idx="141">
                  <c:v>42.9</c:v>
                </c:pt>
                <c:pt idx="142">
                  <c:v>72.48</c:v>
                </c:pt>
                <c:pt idx="143">
                  <c:v>62.63</c:v>
                </c:pt>
                <c:pt idx="148">
                  <c:v>29.51</c:v>
                </c:pt>
                <c:pt idx="152">
                  <c:v>27.27</c:v>
                </c:pt>
                <c:pt idx="153">
                  <c:v>12.59</c:v>
                </c:pt>
                <c:pt idx="154">
                  <c:v>6.86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83.07</c:v>
                </c:pt>
                <c:pt idx="180">
                  <c:v>83.1</c:v>
                </c:pt>
                <c:pt idx="182">
                  <c:v>81.08</c:v>
                </c:pt>
                <c:pt idx="184">
                  <c:v>46.59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14.57</c:v>
                </c:pt>
                <c:pt idx="194">
                  <c:v>30.66</c:v>
                </c:pt>
                <c:pt idx="196">
                  <c:v>47.04</c:v>
                </c:pt>
                <c:pt idx="201">
                  <c:v>19.55</c:v>
                </c:pt>
                <c:pt idx="205">
                  <c:v>20.72</c:v>
                </c:pt>
                <c:pt idx="206">
                  <c:v>9.41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52.51</c:v>
                </c:pt>
                <c:pt idx="233">
                  <c:v>63.62</c:v>
                </c:pt>
                <c:pt idx="235">
                  <c:v>60.45</c:v>
                </c:pt>
                <c:pt idx="237">
                  <c:v>57.22</c:v>
                </c:pt>
                <c:pt idx="239">
                  <c:v>27.38</c:v>
                </c:pt>
                <c:pt idx="241">
                  <c:v>17.54</c:v>
                </c:pt>
                <c:pt idx="243">
                  <c:v>22.01</c:v>
                </c:pt>
                <c:pt idx="247">
                  <c:v>6.51</c:v>
                </c:pt>
                <c:pt idx="248">
                  <c:v>6.46</c:v>
                </c:pt>
                <c:pt idx="249">
                  <c:v>7.69</c:v>
                </c:pt>
                <c:pt idx="251">
                  <c:v>8.06</c:v>
                </c:pt>
                <c:pt idx="253">
                  <c:v>8.01</c:v>
                </c:pt>
                <c:pt idx="254">
                  <c:v>2.97</c:v>
                </c:pt>
                <c:pt idx="258">
                  <c:v>10.27</c:v>
                </c:pt>
                <c:pt idx="259">
                  <c:v>16.31</c:v>
                </c:pt>
                <c:pt idx="260">
                  <c:v>22.42</c:v>
                </c:pt>
                <c:pt idx="261">
                  <c:v>23.28</c:v>
                </c:pt>
                <c:pt idx="263">
                  <c:v>22.39</c:v>
                </c:pt>
                <c:pt idx="264">
                  <c:v>19.21</c:v>
                </c:pt>
                <c:pt idx="284">
                  <c:v>56.28</c:v>
                </c:pt>
                <c:pt idx="286">
                  <c:v>10.56</c:v>
                </c:pt>
                <c:pt idx="288">
                  <c:v>52.11</c:v>
                </c:pt>
                <c:pt idx="290">
                  <c:v>80.33</c:v>
                </c:pt>
                <c:pt idx="292">
                  <c:v>16.08</c:v>
                </c:pt>
                <c:pt idx="294">
                  <c:v>41.83</c:v>
                </c:pt>
                <c:pt idx="296">
                  <c:v>2.94</c:v>
                </c:pt>
                <c:pt idx="297">
                  <c:v>5.96</c:v>
                </c:pt>
                <c:pt idx="299">
                  <c:v>0.29</c:v>
                </c:pt>
                <c:pt idx="300">
                  <c:v>0.41</c:v>
                </c:pt>
                <c:pt idx="302">
                  <c:v>24.96</c:v>
                </c:pt>
                <c:pt idx="306">
                  <c:v>3.6</c:v>
                </c:pt>
                <c:pt idx="307">
                  <c:v>6.07</c:v>
                </c:pt>
                <c:pt idx="311">
                  <c:v>4.91</c:v>
                </c:pt>
                <c:pt idx="312">
                  <c:v>5.52</c:v>
                </c:pt>
                <c:pt idx="313">
                  <c:v>18.85</c:v>
                </c:pt>
                <c:pt idx="314">
                  <c:v>27.48</c:v>
                </c:pt>
                <c:pt idx="316">
                  <c:v>39.44</c:v>
                </c:pt>
                <c:pt idx="317">
                  <c:v>35.08</c:v>
                </c:pt>
                <c:pt idx="337">
                  <c:v>59.68</c:v>
                </c:pt>
                <c:pt idx="339">
                  <c:v>15.72</c:v>
                </c:pt>
                <c:pt idx="341">
                  <c:v>30.01</c:v>
                </c:pt>
                <c:pt idx="343">
                  <c:v>4.23</c:v>
                </c:pt>
                <c:pt idx="345">
                  <c:v>27.43</c:v>
                </c:pt>
                <c:pt idx="347">
                  <c:v>40.07</c:v>
                </c:pt>
                <c:pt idx="349">
                  <c:v>6.96</c:v>
                </c:pt>
                <c:pt idx="350">
                  <c:v>16.14</c:v>
                </c:pt>
                <c:pt idx="352">
                  <c:v>0.44</c:v>
                </c:pt>
                <c:pt idx="353">
                  <c:v>0.89</c:v>
                </c:pt>
                <c:pt idx="354">
                  <c:v>10.42</c:v>
                </c:pt>
                <c:pt idx="360">
                  <c:v>30.12</c:v>
                </c:pt>
                <c:pt idx="364">
                  <c:v>3.59</c:v>
                </c:pt>
                <c:pt idx="365">
                  <c:v>28.67</c:v>
                </c:pt>
                <c:pt idx="366">
                  <c:v>46.57</c:v>
                </c:pt>
                <c:pt idx="367">
                  <c:v>46.47</c:v>
                </c:pt>
                <c:pt idx="369">
                  <c:v>47.63</c:v>
                </c:pt>
                <c:pt idx="370">
                  <c:v>6.84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9.53</c:v>
                </c:pt>
                <c:pt idx="402">
                  <c:v>10.27</c:v>
                </c:pt>
                <c:pt idx="403">
                  <c:v>8.39</c:v>
                </c:pt>
                <c:pt idx="405">
                  <c:v>8.83</c:v>
                </c:pt>
                <c:pt idx="406">
                  <c:v>15.49</c:v>
                </c:pt>
                <c:pt idx="408">
                  <c:v>21.24</c:v>
                </c:pt>
                <c:pt idx="412">
                  <c:v>14.78</c:v>
                </c:pt>
                <c:pt idx="413">
                  <c:v>4.72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76.05</c:v>
                </c:pt>
                <c:pt idx="445">
                  <c:v>78.58</c:v>
                </c:pt>
                <c:pt idx="447">
                  <c:v>70.31</c:v>
                </c:pt>
                <c:pt idx="449">
                  <c:v>23.03</c:v>
                </c:pt>
                <c:pt idx="451">
                  <c:v>1.01</c:v>
                </c:pt>
                <c:pt idx="453">
                  <c:v>4.9</c:v>
                </c:pt>
                <c:pt idx="455">
                  <c:v>16.25</c:v>
                </c:pt>
                <c:pt idx="456">
                  <c:v>21.01</c:v>
                </c:pt>
                <c:pt idx="458">
                  <c:v>28.66</c:v>
                </c:pt>
                <c:pt idx="459">
                  <c:v>55.12</c:v>
                </c:pt>
                <c:pt idx="461">
                  <c:v>63.35</c:v>
                </c:pt>
                <c:pt idx="466">
                  <c:v>21.83</c:v>
                </c:pt>
                <c:pt idx="470">
                  <c:v>15.34</c:v>
                </c:pt>
                <c:pt idx="471">
                  <c:v>8.81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59800"/>
        <c:axId val="2119565368"/>
      </c:scatterChart>
      <c:valAx>
        <c:axId val="2119559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Measured, Simulated ET mm/wk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565368"/>
        <c:crosses val="autoZero"/>
        <c:crossBetween val="midCat"/>
      </c:valAx>
      <c:valAx>
        <c:axId val="2119565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 Nplant</a:t>
                </a:r>
                <a:r>
                  <a:rPr lang="en-US" baseline="0"/>
                  <a:t> kg/ha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5598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'--Data--'!$AL$1</c:f>
              <c:strCache>
                <c:ptCount val="1"/>
                <c:pt idx="0">
                  <c:v>Field values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yVal>
          <c:smooth val="0"/>
        </c:ser>
        <c:ser>
          <c:idx val="2"/>
          <c:order val="2"/>
          <c:tx>
            <c:v>GWK Irrig recomm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'--Data--'!$BZ$4:$BZ$493</c:f>
              <c:numCache>
                <c:formatCode>General</c:formatCode>
                <c:ptCount val="490"/>
                <c:pt idx="83">
                  <c:v>25.0</c:v>
                </c:pt>
                <c:pt idx="84">
                  <c:v>40.0</c:v>
                </c:pt>
                <c:pt idx="85">
                  <c:v>60.0</c:v>
                </c:pt>
                <c:pt idx="86">
                  <c:v>70.0</c:v>
                </c:pt>
                <c:pt idx="87">
                  <c:v>65.0</c:v>
                </c:pt>
                <c:pt idx="88">
                  <c:v>65.0</c:v>
                </c:pt>
                <c:pt idx="89">
                  <c:v>65.0</c:v>
                </c:pt>
                <c:pt idx="90">
                  <c:v>65.0</c:v>
                </c:pt>
                <c:pt idx="91">
                  <c:v>65.0</c:v>
                </c:pt>
                <c:pt idx="92">
                  <c:v>65.0</c:v>
                </c:pt>
                <c:pt idx="93">
                  <c:v>65.0</c:v>
                </c:pt>
                <c:pt idx="94">
                  <c:v>55.0</c:v>
                </c:pt>
                <c:pt idx="95">
                  <c:v>45.0</c:v>
                </c:pt>
                <c:pt idx="96">
                  <c:v>30.0</c:v>
                </c:pt>
                <c:pt idx="97">
                  <c:v>0.0</c:v>
                </c:pt>
                <c:pt idx="98">
                  <c:v>0.0</c:v>
                </c:pt>
                <c:pt idx="136">
                  <c:v>0.0</c:v>
                </c:pt>
                <c:pt idx="138">
                  <c:v>35.0</c:v>
                </c:pt>
                <c:pt idx="139">
                  <c:v>50.0</c:v>
                </c:pt>
                <c:pt idx="140">
                  <c:v>50.0</c:v>
                </c:pt>
                <c:pt idx="141">
                  <c:v>40.0</c:v>
                </c:pt>
                <c:pt idx="142">
                  <c:v>65.0</c:v>
                </c:pt>
                <c:pt idx="143">
                  <c:v>65.0</c:v>
                </c:pt>
                <c:pt idx="144">
                  <c:v>65.0</c:v>
                </c:pt>
                <c:pt idx="145">
                  <c:v>65.0</c:v>
                </c:pt>
                <c:pt idx="146">
                  <c:v>55.0</c:v>
                </c:pt>
                <c:pt idx="147">
                  <c:v>50.0</c:v>
                </c:pt>
                <c:pt idx="148">
                  <c:v>45.0</c:v>
                </c:pt>
                <c:pt idx="149">
                  <c:v>30.0</c:v>
                </c:pt>
                <c:pt idx="150">
                  <c:v>10.0</c:v>
                </c:pt>
                <c:pt idx="151">
                  <c:v>0.0</c:v>
                </c:pt>
                <c:pt idx="310">
                  <c:v>35.0</c:v>
                </c:pt>
                <c:pt idx="311">
                  <c:v>37.0</c:v>
                </c:pt>
                <c:pt idx="312">
                  <c:v>47.0</c:v>
                </c:pt>
                <c:pt idx="313">
                  <c:v>55.0</c:v>
                </c:pt>
                <c:pt idx="314">
                  <c:v>66.0</c:v>
                </c:pt>
                <c:pt idx="346">
                  <c:v>20.0</c:v>
                </c:pt>
                <c:pt idx="347">
                  <c:v>10.0</c:v>
                </c:pt>
                <c:pt idx="350">
                  <c:v>65.0</c:v>
                </c:pt>
                <c:pt idx="351">
                  <c:v>65.0</c:v>
                </c:pt>
                <c:pt idx="352">
                  <c:v>65.0</c:v>
                </c:pt>
                <c:pt idx="353">
                  <c:v>50.0</c:v>
                </c:pt>
                <c:pt idx="354">
                  <c:v>65.0</c:v>
                </c:pt>
                <c:pt idx="355">
                  <c:v>65.0</c:v>
                </c:pt>
                <c:pt idx="356">
                  <c:v>65.0</c:v>
                </c:pt>
                <c:pt idx="357">
                  <c:v>65.0</c:v>
                </c:pt>
                <c:pt idx="358">
                  <c:v>65.0</c:v>
                </c:pt>
                <c:pt idx="359">
                  <c:v>0.0</c:v>
                </c:pt>
                <c:pt idx="360">
                  <c:v>5.0</c:v>
                </c:pt>
                <c:pt idx="361">
                  <c:v>35.0</c:v>
                </c:pt>
                <c:pt idx="362">
                  <c:v>35.0</c:v>
                </c:pt>
                <c:pt idx="397">
                  <c:v>25.0</c:v>
                </c:pt>
                <c:pt idx="398">
                  <c:v>0.0</c:v>
                </c:pt>
                <c:pt idx="399">
                  <c:v>45.0</c:v>
                </c:pt>
                <c:pt idx="400">
                  <c:v>35.0</c:v>
                </c:pt>
                <c:pt idx="401">
                  <c:v>20.0</c:v>
                </c:pt>
                <c:pt idx="402">
                  <c:v>60.0</c:v>
                </c:pt>
                <c:pt idx="403">
                  <c:v>65.0</c:v>
                </c:pt>
                <c:pt idx="404">
                  <c:v>65.0</c:v>
                </c:pt>
                <c:pt idx="405">
                  <c:v>65.0</c:v>
                </c:pt>
                <c:pt idx="406">
                  <c:v>65.0</c:v>
                </c:pt>
                <c:pt idx="407">
                  <c:v>65.0</c:v>
                </c:pt>
                <c:pt idx="408">
                  <c:v>65.0</c:v>
                </c:pt>
                <c:pt idx="409">
                  <c:v>65.0</c:v>
                </c:pt>
                <c:pt idx="410">
                  <c:v>65.0</c:v>
                </c:pt>
                <c:pt idx="411">
                  <c:v>65.0</c:v>
                </c:pt>
                <c:pt idx="412">
                  <c:v>40.0</c:v>
                </c:pt>
                <c:pt idx="413">
                  <c:v>35.0</c:v>
                </c:pt>
                <c:pt idx="414">
                  <c:v>25.0</c:v>
                </c:pt>
                <c:pt idx="454">
                  <c:v>20.0</c:v>
                </c:pt>
                <c:pt idx="455">
                  <c:v>35.0</c:v>
                </c:pt>
                <c:pt idx="456">
                  <c:v>55.0</c:v>
                </c:pt>
                <c:pt idx="457">
                  <c:v>70.0</c:v>
                </c:pt>
                <c:pt idx="458">
                  <c:v>60.0</c:v>
                </c:pt>
                <c:pt idx="459">
                  <c:v>65.0</c:v>
                </c:pt>
                <c:pt idx="460">
                  <c:v>65.0</c:v>
                </c:pt>
                <c:pt idx="461">
                  <c:v>65.0</c:v>
                </c:pt>
                <c:pt idx="462">
                  <c:v>65.0</c:v>
                </c:pt>
                <c:pt idx="463">
                  <c:v>65.0</c:v>
                </c:pt>
                <c:pt idx="464">
                  <c:v>65.0</c:v>
                </c:pt>
                <c:pt idx="465">
                  <c:v>65.0</c:v>
                </c:pt>
                <c:pt idx="466">
                  <c:v>50.0</c:v>
                </c:pt>
                <c:pt idx="467">
                  <c:v>40.0</c:v>
                </c:pt>
                <c:pt idx="468">
                  <c:v>5.0</c:v>
                </c:pt>
                <c:pt idx="469">
                  <c:v>0.0</c:v>
                </c:pt>
              </c:numCache>
            </c:numRef>
          </c:yVal>
          <c:smooth val="0"/>
        </c:ser>
        <c:ser>
          <c:idx val="3"/>
          <c:order val="3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'--Data--'!$Z$5:$Z$493</c:f>
              <c:numCache>
                <c:formatCode>General</c:formatCode>
                <c:ptCount val="489"/>
                <c:pt idx="17">
                  <c:v>42.9</c:v>
                </c:pt>
                <c:pt idx="18">
                  <c:v>46.92</c:v>
                </c:pt>
                <c:pt idx="19">
                  <c:v>46.24</c:v>
                </c:pt>
                <c:pt idx="20">
                  <c:v>43.08</c:v>
                </c:pt>
                <c:pt idx="21">
                  <c:v>46.94</c:v>
                </c:pt>
                <c:pt idx="22">
                  <c:v>56.82000000000001</c:v>
                </c:pt>
                <c:pt idx="23">
                  <c:v>47.45</c:v>
                </c:pt>
                <c:pt idx="29">
                  <c:v>0.2</c:v>
                </c:pt>
                <c:pt idx="30">
                  <c:v>10.9</c:v>
                </c:pt>
                <c:pt idx="31">
                  <c:v>6.7</c:v>
                </c:pt>
                <c:pt idx="32">
                  <c:v>15.9</c:v>
                </c:pt>
                <c:pt idx="33">
                  <c:v>19.4</c:v>
                </c:pt>
                <c:pt idx="34">
                  <c:v>38.1</c:v>
                </c:pt>
                <c:pt idx="35">
                  <c:v>41.6</c:v>
                </c:pt>
                <c:pt idx="36">
                  <c:v>45.1</c:v>
                </c:pt>
                <c:pt idx="37">
                  <c:v>45.2</c:v>
                </c:pt>
                <c:pt idx="38">
                  <c:v>48.0</c:v>
                </c:pt>
                <c:pt idx="39">
                  <c:v>40.8</c:v>
                </c:pt>
                <c:pt idx="40">
                  <c:v>43.4</c:v>
                </c:pt>
                <c:pt idx="41">
                  <c:v>42.4</c:v>
                </c:pt>
                <c:pt idx="42">
                  <c:v>33.6</c:v>
                </c:pt>
                <c:pt idx="43">
                  <c:v>24.9</c:v>
                </c:pt>
                <c:pt idx="44">
                  <c:v>30.4</c:v>
                </c:pt>
                <c:pt idx="45">
                  <c:v>31.1</c:v>
                </c:pt>
                <c:pt idx="46">
                  <c:v>19.3</c:v>
                </c:pt>
                <c:pt idx="47">
                  <c:v>20.3</c:v>
                </c:pt>
                <c:pt idx="48">
                  <c:v>21.9</c:v>
                </c:pt>
                <c:pt idx="49">
                  <c:v>16.3</c:v>
                </c:pt>
                <c:pt idx="50">
                  <c:v>9.5</c:v>
                </c:pt>
                <c:pt idx="51">
                  <c:v>4.9</c:v>
                </c:pt>
                <c:pt idx="70">
                  <c:v>41.2</c:v>
                </c:pt>
                <c:pt idx="71">
                  <c:v>48.4</c:v>
                </c:pt>
                <c:pt idx="72">
                  <c:v>49.3</c:v>
                </c:pt>
                <c:pt idx="73">
                  <c:v>41.5</c:v>
                </c:pt>
                <c:pt idx="74">
                  <c:v>43.9</c:v>
                </c:pt>
                <c:pt idx="75">
                  <c:v>50.1</c:v>
                </c:pt>
                <c:pt idx="76">
                  <c:v>41.2</c:v>
                </c:pt>
                <c:pt idx="77">
                  <c:v>35.4</c:v>
                </c:pt>
                <c:pt idx="78">
                  <c:v>2.1</c:v>
                </c:pt>
                <c:pt idx="79">
                  <c:v>5.0</c:v>
                </c:pt>
                <c:pt idx="80">
                  <c:v>6.6</c:v>
                </c:pt>
                <c:pt idx="81">
                  <c:v>10.3</c:v>
                </c:pt>
                <c:pt idx="82">
                  <c:v>17.1</c:v>
                </c:pt>
                <c:pt idx="83">
                  <c:v>34.5</c:v>
                </c:pt>
                <c:pt idx="84">
                  <c:v>47.5</c:v>
                </c:pt>
                <c:pt idx="85">
                  <c:v>50.7</c:v>
                </c:pt>
                <c:pt idx="86">
                  <c:v>51.8</c:v>
                </c:pt>
                <c:pt idx="87">
                  <c:v>57</c:v>
                </c:pt>
                <c:pt idx="88">
                  <c:v>48.7</c:v>
                </c:pt>
                <c:pt idx="89">
                  <c:v>47.90000000000001</c:v>
                </c:pt>
                <c:pt idx="90">
                  <c:v>45.9</c:v>
                </c:pt>
                <c:pt idx="91">
                  <c:v>48.1</c:v>
                </c:pt>
                <c:pt idx="92">
                  <c:v>41.4</c:v>
                </c:pt>
                <c:pt idx="93">
                  <c:v>43.2</c:v>
                </c:pt>
                <c:pt idx="94">
                  <c:v>41.7</c:v>
                </c:pt>
                <c:pt idx="95">
                  <c:v>31.5</c:v>
                </c:pt>
                <c:pt idx="96">
                  <c:v>19.7</c:v>
                </c:pt>
                <c:pt idx="97">
                  <c:v>10.1</c:v>
                </c:pt>
                <c:pt idx="98">
                  <c:v>1.6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23">
                  <c:v>43.40000000000001</c:v>
                </c:pt>
                <c:pt idx="124">
                  <c:v>53.3</c:v>
                </c:pt>
                <c:pt idx="125">
                  <c:v>42.6</c:v>
                </c:pt>
                <c:pt idx="126">
                  <c:v>33.5</c:v>
                </c:pt>
                <c:pt idx="127">
                  <c:v>25.3</c:v>
                </c:pt>
                <c:pt idx="128">
                  <c:v>32.8</c:v>
                </c:pt>
                <c:pt idx="133">
                  <c:v>5.1</c:v>
                </c:pt>
                <c:pt idx="134">
                  <c:v>11.2</c:v>
                </c:pt>
                <c:pt idx="135">
                  <c:v>10.0</c:v>
                </c:pt>
                <c:pt idx="136">
                  <c:v>11.5</c:v>
                </c:pt>
                <c:pt idx="137">
                  <c:v>17.4</c:v>
                </c:pt>
                <c:pt idx="138">
                  <c:v>33.6</c:v>
                </c:pt>
                <c:pt idx="139">
                  <c:v>40.3</c:v>
                </c:pt>
                <c:pt idx="140">
                  <c:v>48.9</c:v>
                </c:pt>
                <c:pt idx="141">
                  <c:v>48.6</c:v>
                </c:pt>
                <c:pt idx="142">
                  <c:v>47.90000000000001</c:v>
                </c:pt>
                <c:pt idx="143">
                  <c:v>45.9</c:v>
                </c:pt>
                <c:pt idx="144">
                  <c:v>48.0</c:v>
                </c:pt>
                <c:pt idx="145">
                  <c:v>40.8</c:v>
                </c:pt>
                <c:pt idx="146">
                  <c:v>43.4</c:v>
                </c:pt>
                <c:pt idx="147">
                  <c:v>42.4</c:v>
                </c:pt>
                <c:pt idx="148">
                  <c:v>33.6</c:v>
                </c:pt>
                <c:pt idx="149">
                  <c:v>23.3</c:v>
                </c:pt>
                <c:pt idx="150">
                  <c:v>27.4</c:v>
                </c:pt>
                <c:pt idx="151">
                  <c:v>24.1</c:v>
                </c:pt>
                <c:pt idx="152">
                  <c:v>14.7</c:v>
                </c:pt>
                <c:pt idx="153">
                  <c:v>15.7</c:v>
                </c:pt>
                <c:pt idx="154">
                  <c:v>10.9</c:v>
                </c:pt>
                <c:pt idx="155">
                  <c:v>5.3</c:v>
                </c:pt>
                <c:pt idx="156">
                  <c:v>2.3</c:v>
                </c:pt>
                <c:pt idx="157">
                  <c:v>1.5</c:v>
                </c:pt>
                <c:pt idx="176">
                  <c:v>35.0</c:v>
                </c:pt>
                <c:pt idx="177">
                  <c:v>34.40000000000001</c:v>
                </c:pt>
                <c:pt idx="178">
                  <c:v>33.1</c:v>
                </c:pt>
                <c:pt idx="179">
                  <c:v>38.1</c:v>
                </c:pt>
                <c:pt idx="180">
                  <c:v>43.4</c:v>
                </c:pt>
                <c:pt idx="181">
                  <c:v>49.6</c:v>
                </c:pt>
                <c:pt idx="182">
                  <c:v>46.90000000000001</c:v>
                </c:pt>
                <c:pt idx="183">
                  <c:v>42.2</c:v>
                </c:pt>
                <c:pt idx="184">
                  <c:v>26.2</c:v>
                </c:pt>
                <c:pt idx="186">
                  <c:v>2.5</c:v>
                </c:pt>
                <c:pt idx="187">
                  <c:v>7.9</c:v>
                </c:pt>
                <c:pt idx="188">
                  <c:v>9.3</c:v>
                </c:pt>
                <c:pt idx="189">
                  <c:v>14.3</c:v>
                </c:pt>
                <c:pt idx="190">
                  <c:v>21.6</c:v>
                </c:pt>
                <c:pt idx="191">
                  <c:v>32.6</c:v>
                </c:pt>
                <c:pt idx="192">
                  <c:v>41.90000000000001</c:v>
                </c:pt>
                <c:pt idx="193">
                  <c:v>52.2</c:v>
                </c:pt>
                <c:pt idx="194">
                  <c:v>47.7</c:v>
                </c:pt>
                <c:pt idx="195">
                  <c:v>47.90000000000001</c:v>
                </c:pt>
                <c:pt idx="196">
                  <c:v>45.9</c:v>
                </c:pt>
                <c:pt idx="197">
                  <c:v>47.9</c:v>
                </c:pt>
                <c:pt idx="198">
                  <c:v>40.7</c:v>
                </c:pt>
                <c:pt idx="199">
                  <c:v>43.4</c:v>
                </c:pt>
                <c:pt idx="200">
                  <c:v>42.4</c:v>
                </c:pt>
                <c:pt idx="201">
                  <c:v>32.7</c:v>
                </c:pt>
                <c:pt idx="202">
                  <c:v>22.7</c:v>
                </c:pt>
                <c:pt idx="203">
                  <c:v>28.6</c:v>
                </c:pt>
                <c:pt idx="204">
                  <c:v>24.3</c:v>
                </c:pt>
                <c:pt idx="205">
                  <c:v>14.2</c:v>
                </c:pt>
                <c:pt idx="206">
                  <c:v>15.0</c:v>
                </c:pt>
                <c:pt idx="207">
                  <c:v>14.2</c:v>
                </c:pt>
                <c:pt idx="208">
                  <c:v>7.8</c:v>
                </c:pt>
                <c:pt idx="209">
                  <c:v>2.9</c:v>
                </c:pt>
                <c:pt idx="210">
                  <c:v>2.5</c:v>
                </c:pt>
                <c:pt idx="450">
                  <c:v>2.6</c:v>
                </c:pt>
                <c:pt idx="451">
                  <c:v>4.6</c:v>
                </c:pt>
                <c:pt idx="452">
                  <c:v>15.2</c:v>
                </c:pt>
                <c:pt idx="453">
                  <c:v>11.5</c:v>
                </c:pt>
                <c:pt idx="454">
                  <c:v>25.4</c:v>
                </c:pt>
                <c:pt idx="455">
                  <c:v>32.90000000000001</c:v>
                </c:pt>
                <c:pt idx="456">
                  <c:v>42.6</c:v>
                </c:pt>
                <c:pt idx="457">
                  <c:v>47.90000000000001</c:v>
                </c:pt>
                <c:pt idx="458">
                  <c:v>55.3</c:v>
                </c:pt>
                <c:pt idx="459">
                  <c:v>48.6</c:v>
                </c:pt>
                <c:pt idx="460">
                  <c:v>47.90000000000001</c:v>
                </c:pt>
                <c:pt idx="461">
                  <c:v>45.9</c:v>
                </c:pt>
                <c:pt idx="462">
                  <c:v>48.0</c:v>
                </c:pt>
                <c:pt idx="463">
                  <c:v>40.8</c:v>
                </c:pt>
                <c:pt idx="464">
                  <c:v>43.4</c:v>
                </c:pt>
                <c:pt idx="465">
                  <c:v>42.4</c:v>
                </c:pt>
                <c:pt idx="466">
                  <c:v>33.4</c:v>
                </c:pt>
                <c:pt idx="467">
                  <c:v>22.6</c:v>
                </c:pt>
                <c:pt idx="468">
                  <c:v>22.9</c:v>
                </c:pt>
                <c:pt idx="469">
                  <c:v>19.0</c:v>
                </c:pt>
                <c:pt idx="470">
                  <c:v>10.4</c:v>
                </c:pt>
                <c:pt idx="471">
                  <c:v>7.4</c:v>
                </c:pt>
              </c:numCache>
            </c:numRef>
          </c:yVal>
          <c:smooth val="0"/>
        </c:ser>
        <c:ser>
          <c:idx val="4"/>
          <c:order val="4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'--Data--'!$BM$4:$BM$493</c:f>
              <c:numCache>
                <c:formatCode>General</c:formatCode>
                <c:ptCount val="490"/>
                <c:pt idx="30">
                  <c:v>48.0</c:v>
                </c:pt>
                <c:pt idx="31">
                  <c:v>54.8</c:v>
                </c:pt>
                <c:pt idx="32">
                  <c:v>53.6</c:v>
                </c:pt>
                <c:pt idx="33">
                  <c:v>34.5</c:v>
                </c:pt>
                <c:pt idx="34">
                  <c:v>27.5</c:v>
                </c:pt>
                <c:pt idx="35">
                  <c:v>34.6</c:v>
                </c:pt>
                <c:pt idx="36">
                  <c:v>42.5</c:v>
                </c:pt>
                <c:pt idx="37">
                  <c:v>45</c:v>
                </c:pt>
                <c:pt idx="38">
                  <c:v>43.0</c:v>
                </c:pt>
                <c:pt idx="39">
                  <c:v>40.90000000000001</c:v>
                </c:pt>
                <c:pt idx="40">
                  <c:v>38.9</c:v>
                </c:pt>
                <c:pt idx="41">
                  <c:v>36.6</c:v>
                </c:pt>
                <c:pt idx="42">
                  <c:v>34.4</c:v>
                </c:pt>
                <c:pt idx="43">
                  <c:v>32.3</c:v>
                </c:pt>
                <c:pt idx="44">
                  <c:v>30.3</c:v>
                </c:pt>
                <c:pt idx="45">
                  <c:v>27.9</c:v>
                </c:pt>
                <c:pt idx="46">
                  <c:v>14.6</c:v>
                </c:pt>
                <c:pt idx="79">
                  <c:v>40.2</c:v>
                </c:pt>
                <c:pt idx="80">
                  <c:v>55.70000000000001</c:v>
                </c:pt>
                <c:pt idx="81">
                  <c:v>48.8</c:v>
                </c:pt>
                <c:pt idx="82">
                  <c:v>45.7</c:v>
                </c:pt>
                <c:pt idx="83">
                  <c:v>24.2</c:v>
                </c:pt>
                <c:pt idx="84">
                  <c:v>31.8</c:v>
                </c:pt>
                <c:pt idx="85">
                  <c:v>41.3</c:v>
                </c:pt>
                <c:pt idx="86">
                  <c:v>46.8</c:v>
                </c:pt>
                <c:pt idx="87">
                  <c:v>49.90000000000001</c:v>
                </c:pt>
                <c:pt idx="88">
                  <c:v>48.8</c:v>
                </c:pt>
                <c:pt idx="89">
                  <c:v>46.6</c:v>
                </c:pt>
                <c:pt idx="90">
                  <c:v>44.79999999999998</c:v>
                </c:pt>
                <c:pt idx="91">
                  <c:v>42.7</c:v>
                </c:pt>
                <c:pt idx="92">
                  <c:v>40.8</c:v>
                </c:pt>
                <c:pt idx="93">
                  <c:v>38.4</c:v>
                </c:pt>
                <c:pt idx="94">
                  <c:v>36.2</c:v>
                </c:pt>
                <c:pt idx="95">
                  <c:v>21.9</c:v>
                </c:pt>
                <c:pt idx="134">
                  <c:v>8.2</c:v>
                </c:pt>
                <c:pt idx="135">
                  <c:v>55.90000000000001</c:v>
                </c:pt>
                <c:pt idx="136">
                  <c:v>54.9</c:v>
                </c:pt>
                <c:pt idx="137">
                  <c:v>53.8</c:v>
                </c:pt>
                <c:pt idx="138">
                  <c:v>28.7</c:v>
                </c:pt>
                <c:pt idx="139">
                  <c:v>29.6</c:v>
                </c:pt>
                <c:pt idx="140">
                  <c:v>39.50000000000001</c:v>
                </c:pt>
                <c:pt idx="141">
                  <c:v>45.4</c:v>
                </c:pt>
                <c:pt idx="142">
                  <c:v>47.3</c:v>
                </c:pt>
                <c:pt idx="143">
                  <c:v>45</c:v>
                </c:pt>
                <c:pt idx="144">
                  <c:v>43.0</c:v>
                </c:pt>
                <c:pt idx="145">
                  <c:v>40.90000000000001</c:v>
                </c:pt>
                <c:pt idx="146">
                  <c:v>38.9</c:v>
                </c:pt>
                <c:pt idx="147">
                  <c:v>36.6</c:v>
                </c:pt>
                <c:pt idx="148">
                  <c:v>34.4</c:v>
                </c:pt>
                <c:pt idx="149">
                  <c:v>32.3</c:v>
                </c:pt>
                <c:pt idx="150">
                  <c:v>28.1</c:v>
                </c:pt>
                <c:pt idx="151">
                  <c:v>10.4</c:v>
                </c:pt>
                <c:pt idx="187">
                  <c:v>16.2</c:v>
                </c:pt>
                <c:pt idx="188">
                  <c:v>55.7</c:v>
                </c:pt>
                <c:pt idx="189">
                  <c:v>55.2</c:v>
                </c:pt>
                <c:pt idx="190">
                  <c:v>53.3</c:v>
                </c:pt>
                <c:pt idx="191">
                  <c:v>24.7</c:v>
                </c:pt>
                <c:pt idx="192">
                  <c:v>31.7</c:v>
                </c:pt>
                <c:pt idx="193">
                  <c:v>40.3</c:v>
                </c:pt>
                <c:pt idx="194">
                  <c:v>46.4</c:v>
                </c:pt>
                <c:pt idx="195">
                  <c:v>47.3</c:v>
                </c:pt>
                <c:pt idx="196">
                  <c:v>45</c:v>
                </c:pt>
                <c:pt idx="197">
                  <c:v>43.0</c:v>
                </c:pt>
                <c:pt idx="198">
                  <c:v>40.90000000000001</c:v>
                </c:pt>
                <c:pt idx="199">
                  <c:v>38.9</c:v>
                </c:pt>
                <c:pt idx="200">
                  <c:v>36.6</c:v>
                </c:pt>
                <c:pt idx="201">
                  <c:v>34.4</c:v>
                </c:pt>
                <c:pt idx="202">
                  <c:v>32.3</c:v>
                </c:pt>
                <c:pt idx="203">
                  <c:v>26.5</c:v>
                </c:pt>
                <c:pt idx="231">
                  <c:v>13.8</c:v>
                </c:pt>
                <c:pt idx="232">
                  <c:v>25.0</c:v>
                </c:pt>
                <c:pt idx="233">
                  <c:v>26.00000000000002</c:v>
                </c:pt>
                <c:pt idx="234">
                  <c:v>26.99999999999999</c:v>
                </c:pt>
                <c:pt idx="235">
                  <c:v>27.40000000000003</c:v>
                </c:pt>
                <c:pt idx="236">
                  <c:v>28.0</c:v>
                </c:pt>
                <c:pt idx="237">
                  <c:v>28.39999999999998</c:v>
                </c:pt>
                <c:pt idx="238">
                  <c:v>28.69999999999996</c:v>
                </c:pt>
                <c:pt idx="239">
                  <c:v>28.99999999999997</c:v>
                </c:pt>
                <c:pt idx="240">
                  <c:v>29.09999999999997</c:v>
                </c:pt>
                <c:pt idx="241">
                  <c:v>29.69999999999999</c:v>
                </c:pt>
                <c:pt idx="242">
                  <c:v>30.10000000000008</c:v>
                </c:pt>
                <c:pt idx="243">
                  <c:v>30.89999999999992</c:v>
                </c:pt>
                <c:pt idx="244">
                  <c:v>30.79999999999984</c:v>
                </c:pt>
                <c:pt idx="245">
                  <c:v>30.79999999999984</c:v>
                </c:pt>
                <c:pt idx="246">
                  <c:v>30.79999999999984</c:v>
                </c:pt>
                <c:pt idx="247">
                  <c:v>30.20000000000005</c:v>
                </c:pt>
                <c:pt idx="248">
                  <c:v>30.10000000000002</c:v>
                </c:pt>
                <c:pt idx="249">
                  <c:v>29.30000000000018</c:v>
                </c:pt>
                <c:pt idx="250">
                  <c:v>28.50000000000011</c:v>
                </c:pt>
                <c:pt idx="251">
                  <c:v>27.69999999999993</c:v>
                </c:pt>
                <c:pt idx="252">
                  <c:v>26.89999999999975</c:v>
                </c:pt>
                <c:pt idx="253">
                  <c:v>25.50000000000023</c:v>
                </c:pt>
                <c:pt idx="254">
                  <c:v>23.99999999999989</c:v>
                </c:pt>
                <c:pt idx="255">
                  <c:v>22.50000000000011</c:v>
                </c:pt>
                <c:pt idx="256">
                  <c:v>21.20000000000005</c:v>
                </c:pt>
                <c:pt idx="257">
                  <c:v>19.69999999999982</c:v>
                </c:pt>
                <c:pt idx="258">
                  <c:v>18.50000000000023</c:v>
                </c:pt>
                <c:pt idx="259">
                  <c:v>17.19999999999993</c:v>
                </c:pt>
                <c:pt idx="260">
                  <c:v>16.0999999999998</c:v>
                </c:pt>
                <c:pt idx="261">
                  <c:v>15.20000000000027</c:v>
                </c:pt>
                <c:pt idx="262">
                  <c:v>10.4000000000001</c:v>
                </c:pt>
                <c:pt idx="263">
                  <c:v>14.0</c:v>
                </c:pt>
                <c:pt idx="264">
                  <c:v>13.39999999999986</c:v>
                </c:pt>
                <c:pt idx="451">
                  <c:v>6.1</c:v>
                </c:pt>
                <c:pt idx="452">
                  <c:v>20.8</c:v>
                </c:pt>
                <c:pt idx="453">
                  <c:v>19.8</c:v>
                </c:pt>
                <c:pt idx="454">
                  <c:v>19.3</c:v>
                </c:pt>
                <c:pt idx="455">
                  <c:v>29.8</c:v>
                </c:pt>
                <c:pt idx="456">
                  <c:v>38.2</c:v>
                </c:pt>
                <c:pt idx="457">
                  <c:v>42.8</c:v>
                </c:pt>
                <c:pt idx="458">
                  <c:v>50.6</c:v>
                </c:pt>
                <c:pt idx="459">
                  <c:v>50.40000000000001</c:v>
                </c:pt>
                <c:pt idx="460">
                  <c:v>48.9</c:v>
                </c:pt>
                <c:pt idx="461">
                  <c:v>46.6</c:v>
                </c:pt>
                <c:pt idx="462">
                  <c:v>44.5</c:v>
                </c:pt>
                <c:pt idx="463">
                  <c:v>42.3</c:v>
                </c:pt>
                <c:pt idx="464">
                  <c:v>40.3</c:v>
                </c:pt>
                <c:pt idx="465">
                  <c:v>46.6</c:v>
                </c:pt>
                <c:pt idx="466">
                  <c:v>35.5</c:v>
                </c:pt>
                <c:pt idx="467">
                  <c:v>29.2</c:v>
                </c:pt>
                <c:pt idx="468">
                  <c:v>11.7</c:v>
                </c:pt>
              </c:numCache>
            </c:numRef>
          </c:yVal>
          <c:smooth val="0"/>
        </c:ser>
        <c:ser>
          <c:idx val="5"/>
          <c:order val="5"/>
          <c:tx>
            <c:v>kcETo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'--Data--'!$BY$4:$BY$493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22.825661</c:v>
                </c:pt>
                <c:pt idx="32">
                  <c:v>31.206871</c:v>
                </c:pt>
                <c:pt idx="33">
                  <c:v>30.295865</c:v>
                </c:pt>
                <c:pt idx="34">
                  <c:v>42.360423</c:v>
                </c:pt>
                <c:pt idx="35">
                  <c:v>47.01410200000001</c:v>
                </c:pt>
                <c:pt idx="36">
                  <c:v>47.442372</c:v>
                </c:pt>
                <c:pt idx="37">
                  <c:v>52.15582800000001</c:v>
                </c:pt>
                <c:pt idx="38">
                  <c:v>50.173808</c:v>
                </c:pt>
                <c:pt idx="39">
                  <c:v>56.002348</c:v>
                </c:pt>
                <c:pt idx="40">
                  <c:v>52.092322</c:v>
                </c:pt>
                <c:pt idx="41">
                  <c:v>53.663813</c:v>
                </c:pt>
                <c:pt idx="42">
                  <c:v>45.093554</c:v>
                </c:pt>
                <c:pt idx="43">
                  <c:v>25.965705</c:v>
                </c:pt>
                <c:pt idx="44">
                  <c:v>28.502103</c:v>
                </c:pt>
                <c:pt idx="45">
                  <c:v>28.24774</c:v>
                </c:pt>
                <c:pt idx="46">
                  <c:v>20.11513</c:v>
                </c:pt>
                <c:pt idx="79">
                  <c:v>0.0</c:v>
                </c:pt>
                <c:pt idx="80">
                  <c:v>13.956404</c:v>
                </c:pt>
                <c:pt idx="81">
                  <c:v>21.32197</c:v>
                </c:pt>
                <c:pt idx="82">
                  <c:v>19.284806</c:v>
                </c:pt>
                <c:pt idx="83">
                  <c:v>29.289261</c:v>
                </c:pt>
                <c:pt idx="84">
                  <c:v>37.38492</c:v>
                </c:pt>
                <c:pt idx="85">
                  <c:v>46.18411700000001</c:v>
                </c:pt>
                <c:pt idx="86">
                  <c:v>55.106371</c:v>
                </c:pt>
                <c:pt idx="87">
                  <c:v>48.654862</c:v>
                </c:pt>
                <c:pt idx="88">
                  <c:v>63.886923</c:v>
                </c:pt>
                <c:pt idx="89">
                  <c:v>66.731246</c:v>
                </c:pt>
                <c:pt idx="90">
                  <c:v>61.35052500000001</c:v>
                </c:pt>
                <c:pt idx="91">
                  <c:v>57.85713</c:v>
                </c:pt>
                <c:pt idx="92">
                  <c:v>48.00466</c:v>
                </c:pt>
                <c:pt idx="93">
                  <c:v>47.948951</c:v>
                </c:pt>
                <c:pt idx="94">
                  <c:v>41.637336</c:v>
                </c:pt>
                <c:pt idx="95">
                  <c:v>42.535121</c:v>
                </c:pt>
                <c:pt idx="96">
                  <c:v>33.224486</c:v>
                </c:pt>
                <c:pt idx="97">
                  <c:v>0.0</c:v>
                </c:pt>
                <c:pt idx="135">
                  <c:v>12.100718</c:v>
                </c:pt>
                <c:pt idx="136">
                  <c:v>18.76817</c:v>
                </c:pt>
                <c:pt idx="137">
                  <c:v>26.836935</c:v>
                </c:pt>
                <c:pt idx="138">
                  <c:v>35.421432</c:v>
                </c:pt>
                <c:pt idx="139">
                  <c:v>43.71958699999999</c:v>
                </c:pt>
                <c:pt idx="140">
                  <c:v>39.610794</c:v>
                </c:pt>
                <c:pt idx="141">
                  <c:v>53.346509</c:v>
                </c:pt>
                <c:pt idx="142">
                  <c:v>57.73429900000001</c:v>
                </c:pt>
                <c:pt idx="143">
                  <c:v>56.921377</c:v>
                </c:pt>
                <c:pt idx="144">
                  <c:v>60.37793400000001</c:v>
                </c:pt>
                <c:pt idx="145">
                  <c:v>53.698504</c:v>
                </c:pt>
                <c:pt idx="146">
                  <c:v>53.707996</c:v>
                </c:pt>
                <c:pt idx="147">
                  <c:v>46.64979</c:v>
                </c:pt>
                <c:pt idx="148">
                  <c:v>47.90183</c:v>
                </c:pt>
                <c:pt idx="149">
                  <c:v>40.258171</c:v>
                </c:pt>
                <c:pt idx="150">
                  <c:v>23.057989</c:v>
                </c:pt>
                <c:pt idx="151">
                  <c:v>23.292916</c:v>
                </c:pt>
                <c:pt idx="188" formatCode="0.00">
                  <c:v>12.100718</c:v>
                </c:pt>
                <c:pt idx="189" formatCode="0.00">
                  <c:v>18.76817</c:v>
                </c:pt>
                <c:pt idx="190" formatCode="0.00">
                  <c:v>26.836935</c:v>
                </c:pt>
                <c:pt idx="191" formatCode="0.00">
                  <c:v>35.421432</c:v>
                </c:pt>
                <c:pt idx="192" formatCode="0.00">
                  <c:v>43.71958699999999</c:v>
                </c:pt>
                <c:pt idx="193" formatCode="0.00">
                  <c:v>39.610794</c:v>
                </c:pt>
                <c:pt idx="194" formatCode="0.00">
                  <c:v>53.346509</c:v>
                </c:pt>
                <c:pt idx="195" formatCode="0.00">
                  <c:v>57.73429900000001</c:v>
                </c:pt>
                <c:pt idx="196" formatCode="0.00">
                  <c:v>56.921377</c:v>
                </c:pt>
                <c:pt idx="197" formatCode="0.00">
                  <c:v>60.37793400000001</c:v>
                </c:pt>
                <c:pt idx="198" formatCode="0.00">
                  <c:v>53.698504</c:v>
                </c:pt>
                <c:pt idx="199" formatCode="0.00">
                  <c:v>53.707996</c:v>
                </c:pt>
                <c:pt idx="200" formatCode="0.00">
                  <c:v>46.64979</c:v>
                </c:pt>
                <c:pt idx="201" formatCode="0.00">
                  <c:v>47.90183</c:v>
                </c:pt>
                <c:pt idx="202" formatCode="0.00">
                  <c:v>40.258171</c:v>
                </c:pt>
                <c:pt idx="203" formatCode="0.00">
                  <c:v>23.057989</c:v>
                </c:pt>
                <c:pt idx="204" formatCode="0.00">
                  <c:v>23.292916</c:v>
                </c:pt>
                <c:pt idx="284">
                  <c:v>35.0</c:v>
                </c:pt>
                <c:pt idx="285">
                  <c:v>37.0</c:v>
                </c:pt>
                <c:pt idx="286">
                  <c:v>47.0</c:v>
                </c:pt>
                <c:pt idx="287">
                  <c:v>55.0</c:v>
                </c:pt>
                <c:pt idx="288">
                  <c:v>66.0</c:v>
                </c:pt>
                <c:pt idx="289">
                  <c:v>35.0</c:v>
                </c:pt>
                <c:pt idx="290">
                  <c:v>37.0</c:v>
                </c:pt>
                <c:pt idx="291">
                  <c:v>47.0</c:v>
                </c:pt>
                <c:pt idx="292">
                  <c:v>55.0</c:v>
                </c:pt>
                <c:pt idx="293">
                  <c:v>66.0</c:v>
                </c:pt>
                <c:pt idx="294">
                  <c:v>35.0</c:v>
                </c:pt>
                <c:pt idx="295">
                  <c:v>37.0</c:v>
                </c:pt>
                <c:pt idx="296">
                  <c:v>47.0</c:v>
                </c:pt>
                <c:pt idx="297">
                  <c:v>55.0</c:v>
                </c:pt>
                <c:pt idx="298">
                  <c:v>66.0</c:v>
                </c:pt>
                <c:pt idx="299">
                  <c:v>35.0</c:v>
                </c:pt>
                <c:pt idx="300">
                  <c:v>37.0</c:v>
                </c:pt>
                <c:pt idx="301">
                  <c:v>47.0</c:v>
                </c:pt>
                <c:pt idx="302">
                  <c:v>55.0</c:v>
                </c:pt>
                <c:pt idx="303">
                  <c:v>66.0</c:v>
                </c:pt>
                <c:pt idx="304">
                  <c:v>35.0</c:v>
                </c:pt>
                <c:pt idx="305">
                  <c:v>37.0</c:v>
                </c:pt>
                <c:pt idx="306">
                  <c:v>47.0</c:v>
                </c:pt>
                <c:pt idx="307">
                  <c:v>55.0</c:v>
                </c:pt>
                <c:pt idx="308">
                  <c:v>66.0</c:v>
                </c:pt>
                <c:pt idx="391">
                  <c:v>8.281000000000001</c:v>
                </c:pt>
                <c:pt idx="392">
                  <c:v>9.4255</c:v>
                </c:pt>
                <c:pt idx="393">
                  <c:v>14.4855</c:v>
                </c:pt>
                <c:pt idx="394">
                  <c:v>19.652</c:v>
                </c:pt>
                <c:pt idx="395">
                  <c:v>19.919</c:v>
                </c:pt>
                <c:pt idx="396">
                  <c:v>25.227</c:v>
                </c:pt>
                <c:pt idx="397">
                  <c:v>30.1165</c:v>
                </c:pt>
                <c:pt idx="398">
                  <c:v>26.938</c:v>
                </c:pt>
                <c:pt idx="399">
                  <c:v>38.5335</c:v>
                </c:pt>
                <c:pt idx="400">
                  <c:v>31.743</c:v>
                </c:pt>
                <c:pt idx="401">
                  <c:v>40.068</c:v>
                </c:pt>
                <c:pt idx="402">
                  <c:v>43.758</c:v>
                </c:pt>
                <c:pt idx="403">
                  <c:v>48.096</c:v>
                </c:pt>
                <c:pt idx="404">
                  <c:v>51.633</c:v>
                </c:pt>
                <c:pt idx="405">
                  <c:v>41.355</c:v>
                </c:pt>
                <c:pt idx="406">
                  <c:v>44.442</c:v>
                </c:pt>
                <c:pt idx="407">
                  <c:v>48.96884</c:v>
                </c:pt>
                <c:pt idx="408">
                  <c:v>44.559</c:v>
                </c:pt>
                <c:pt idx="409">
                  <c:v>39.368</c:v>
                </c:pt>
                <c:pt idx="410">
                  <c:v>30.373</c:v>
                </c:pt>
                <c:pt idx="411">
                  <c:v>27.402</c:v>
                </c:pt>
                <c:pt idx="412">
                  <c:v>25.242</c:v>
                </c:pt>
                <c:pt idx="413">
                  <c:v>27.384</c:v>
                </c:pt>
                <c:pt idx="452">
                  <c:v>17.024354</c:v>
                </c:pt>
                <c:pt idx="453">
                  <c:v>15.072053</c:v>
                </c:pt>
                <c:pt idx="454">
                  <c:v>24.100075</c:v>
                </c:pt>
                <c:pt idx="455">
                  <c:v>32.482415</c:v>
                </c:pt>
                <c:pt idx="456">
                  <c:v>40.849839</c:v>
                </c:pt>
                <c:pt idx="457">
                  <c:v>49.457162</c:v>
                </c:pt>
                <c:pt idx="458">
                  <c:v>44.132037</c:v>
                </c:pt>
                <c:pt idx="459">
                  <c:v>58.810059</c:v>
                </c:pt>
                <c:pt idx="460">
                  <c:v>62.71884200000001</c:v>
                </c:pt>
                <c:pt idx="461">
                  <c:v>60.64721300000001</c:v>
                </c:pt>
                <c:pt idx="462">
                  <c:v>60.95954500000001</c:v>
                </c:pt>
                <c:pt idx="463">
                  <c:v>50.829434</c:v>
                </c:pt>
                <c:pt idx="464">
                  <c:v>50.67485</c:v>
                </c:pt>
                <c:pt idx="465">
                  <c:v>44.12763</c:v>
                </c:pt>
                <c:pt idx="466">
                  <c:v>45.185536</c:v>
                </c:pt>
                <c:pt idx="467">
                  <c:v>37.893759</c:v>
                </c:pt>
                <c:pt idx="468">
                  <c:v>20.352656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99928"/>
        <c:axId val="2119603144"/>
      </c:scatterChart>
      <c:valAx>
        <c:axId val="2119599928"/>
        <c:scaling>
          <c:orientation val="minMax"/>
          <c:min val="41150.0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603144"/>
        <c:crosses val="autoZero"/>
        <c:crossBetween val="midCat"/>
      </c:valAx>
      <c:valAx>
        <c:axId val="21196031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59992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205582625048191"/>
          <c:h val="0.3175406285050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8575">
              <a:noFill/>
            </a:ln>
          </c:spPr>
          <c:x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v>SWB</c:v>
          </c:tx>
          <c:spPr>
            <a:ln w="28575">
              <a:noFill/>
            </a:ln>
          </c:spPr>
          <c:xVal>
            <c:numRef>
              <c:f>'--Data--'!$Z$4:$Z$493</c:f>
              <c:numCache>
                <c:formatCode>General</c:formatCode>
                <c:ptCount val="490"/>
                <c:pt idx="18">
                  <c:v>42.9</c:v>
                </c:pt>
                <c:pt idx="19">
                  <c:v>46.92</c:v>
                </c:pt>
                <c:pt idx="20">
                  <c:v>46.24</c:v>
                </c:pt>
                <c:pt idx="21">
                  <c:v>43.08</c:v>
                </c:pt>
                <c:pt idx="22">
                  <c:v>46.94</c:v>
                </c:pt>
                <c:pt idx="23">
                  <c:v>56.82000000000001</c:v>
                </c:pt>
                <c:pt idx="24">
                  <c:v>47.45</c:v>
                </c:pt>
                <c:pt idx="30">
                  <c:v>0.2</c:v>
                </c:pt>
                <c:pt idx="31">
                  <c:v>10.9</c:v>
                </c:pt>
                <c:pt idx="32">
                  <c:v>6.7</c:v>
                </c:pt>
                <c:pt idx="33">
                  <c:v>15.9</c:v>
                </c:pt>
                <c:pt idx="34">
                  <c:v>19.4</c:v>
                </c:pt>
                <c:pt idx="35">
                  <c:v>38.1</c:v>
                </c:pt>
                <c:pt idx="36">
                  <c:v>41.6</c:v>
                </c:pt>
                <c:pt idx="37">
                  <c:v>45.1</c:v>
                </c:pt>
                <c:pt idx="38">
                  <c:v>45.2</c:v>
                </c:pt>
                <c:pt idx="39">
                  <c:v>48.0</c:v>
                </c:pt>
                <c:pt idx="40">
                  <c:v>40.8</c:v>
                </c:pt>
                <c:pt idx="41">
                  <c:v>43.4</c:v>
                </c:pt>
                <c:pt idx="42">
                  <c:v>42.4</c:v>
                </c:pt>
                <c:pt idx="43">
                  <c:v>33.6</c:v>
                </c:pt>
                <c:pt idx="44">
                  <c:v>24.9</c:v>
                </c:pt>
                <c:pt idx="45">
                  <c:v>30.4</c:v>
                </c:pt>
                <c:pt idx="46">
                  <c:v>31.1</c:v>
                </c:pt>
                <c:pt idx="47">
                  <c:v>19.3</c:v>
                </c:pt>
                <c:pt idx="48">
                  <c:v>20.3</c:v>
                </c:pt>
                <c:pt idx="49">
                  <c:v>21.9</c:v>
                </c:pt>
                <c:pt idx="50">
                  <c:v>16.3</c:v>
                </c:pt>
                <c:pt idx="51">
                  <c:v>9.5</c:v>
                </c:pt>
                <c:pt idx="52">
                  <c:v>4.9</c:v>
                </c:pt>
                <c:pt idx="71">
                  <c:v>41.2</c:v>
                </c:pt>
                <c:pt idx="72">
                  <c:v>48.4</c:v>
                </c:pt>
                <c:pt idx="73">
                  <c:v>49.3</c:v>
                </c:pt>
                <c:pt idx="74">
                  <c:v>41.5</c:v>
                </c:pt>
                <c:pt idx="75">
                  <c:v>43.9</c:v>
                </c:pt>
                <c:pt idx="76">
                  <c:v>50.1</c:v>
                </c:pt>
                <c:pt idx="77">
                  <c:v>41.2</c:v>
                </c:pt>
                <c:pt idx="78">
                  <c:v>35.4</c:v>
                </c:pt>
                <c:pt idx="79">
                  <c:v>2.1</c:v>
                </c:pt>
                <c:pt idx="80">
                  <c:v>5.0</c:v>
                </c:pt>
                <c:pt idx="81">
                  <c:v>6.6</c:v>
                </c:pt>
                <c:pt idx="82">
                  <c:v>10.3</c:v>
                </c:pt>
                <c:pt idx="83">
                  <c:v>17.1</c:v>
                </c:pt>
                <c:pt idx="84">
                  <c:v>34.5</c:v>
                </c:pt>
                <c:pt idx="85">
                  <c:v>47.5</c:v>
                </c:pt>
                <c:pt idx="86">
                  <c:v>50.7</c:v>
                </c:pt>
                <c:pt idx="87">
                  <c:v>51.8</c:v>
                </c:pt>
                <c:pt idx="88">
                  <c:v>57</c:v>
                </c:pt>
                <c:pt idx="89">
                  <c:v>48.7</c:v>
                </c:pt>
                <c:pt idx="90">
                  <c:v>47.90000000000001</c:v>
                </c:pt>
                <c:pt idx="91">
                  <c:v>45.9</c:v>
                </c:pt>
                <c:pt idx="92">
                  <c:v>48.1</c:v>
                </c:pt>
                <c:pt idx="93">
                  <c:v>41.4</c:v>
                </c:pt>
                <c:pt idx="94">
                  <c:v>43.2</c:v>
                </c:pt>
                <c:pt idx="95">
                  <c:v>41.7</c:v>
                </c:pt>
                <c:pt idx="96">
                  <c:v>31.5</c:v>
                </c:pt>
                <c:pt idx="97">
                  <c:v>19.7</c:v>
                </c:pt>
                <c:pt idx="98">
                  <c:v>10.1</c:v>
                </c:pt>
                <c:pt idx="99">
                  <c:v>1.6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24">
                  <c:v>43.40000000000001</c:v>
                </c:pt>
                <c:pt idx="125">
                  <c:v>53.3</c:v>
                </c:pt>
                <c:pt idx="126">
                  <c:v>42.6</c:v>
                </c:pt>
                <c:pt idx="127">
                  <c:v>33.5</c:v>
                </c:pt>
                <c:pt idx="128">
                  <c:v>25.3</c:v>
                </c:pt>
                <c:pt idx="129">
                  <c:v>32.8</c:v>
                </c:pt>
                <c:pt idx="134">
                  <c:v>5.1</c:v>
                </c:pt>
                <c:pt idx="135">
                  <c:v>11.2</c:v>
                </c:pt>
                <c:pt idx="136">
                  <c:v>10.0</c:v>
                </c:pt>
                <c:pt idx="137">
                  <c:v>11.5</c:v>
                </c:pt>
                <c:pt idx="138">
                  <c:v>17.4</c:v>
                </c:pt>
                <c:pt idx="139">
                  <c:v>33.6</c:v>
                </c:pt>
                <c:pt idx="140">
                  <c:v>40.3</c:v>
                </c:pt>
                <c:pt idx="141">
                  <c:v>48.9</c:v>
                </c:pt>
                <c:pt idx="142">
                  <c:v>48.6</c:v>
                </c:pt>
                <c:pt idx="143">
                  <c:v>47.90000000000001</c:v>
                </c:pt>
                <c:pt idx="144">
                  <c:v>45.9</c:v>
                </c:pt>
                <c:pt idx="145">
                  <c:v>48.0</c:v>
                </c:pt>
                <c:pt idx="146">
                  <c:v>40.8</c:v>
                </c:pt>
                <c:pt idx="147">
                  <c:v>43.4</c:v>
                </c:pt>
                <c:pt idx="148">
                  <c:v>42.4</c:v>
                </c:pt>
                <c:pt idx="149">
                  <c:v>33.6</c:v>
                </c:pt>
                <c:pt idx="150">
                  <c:v>23.3</c:v>
                </c:pt>
                <c:pt idx="151">
                  <c:v>27.4</c:v>
                </c:pt>
                <c:pt idx="152">
                  <c:v>24.1</c:v>
                </c:pt>
                <c:pt idx="153">
                  <c:v>14.7</c:v>
                </c:pt>
                <c:pt idx="154">
                  <c:v>15.7</c:v>
                </c:pt>
                <c:pt idx="155">
                  <c:v>10.9</c:v>
                </c:pt>
                <c:pt idx="156">
                  <c:v>5.3</c:v>
                </c:pt>
                <c:pt idx="157">
                  <c:v>2.3</c:v>
                </c:pt>
                <c:pt idx="158">
                  <c:v>1.5</c:v>
                </c:pt>
                <c:pt idx="177">
                  <c:v>35.0</c:v>
                </c:pt>
                <c:pt idx="178">
                  <c:v>34.40000000000001</c:v>
                </c:pt>
                <c:pt idx="179">
                  <c:v>33.1</c:v>
                </c:pt>
                <c:pt idx="180">
                  <c:v>38.1</c:v>
                </c:pt>
                <c:pt idx="181">
                  <c:v>43.4</c:v>
                </c:pt>
                <c:pt idx="182">
                  <c:v>49.6</c:v>
                </c:pt>
                <c:pt idx="183">
                  <c:v>46.90000000000001</c:v>
                </c:pt>
                <c:pt idx="184">
                  <c:v>42.2</c:v>
                </c:pt>
                <c:pt idx="185">
                  <c:v>26.2</c:v>
                </c:pt>
                <c:pt idx="187">
                  <c:v>2.5</c:v>
                </c:pt>
                <c:pt idx="188">
                  <c:v>7.9</c:v>
                </c:pt>
                <c:pt idx="189">
                  <c:v>9.3</c:v>
                </c:pt>
                <c:pt idx="190">
                  <c:v>14.3</c:v>
                </c:pt>
                <c:pt idx="191">
                  <c:v>21.6</c:v>
                </c:pt>
                <c:pt idx="192">
                  <c:v>32.6</c:v>
                </c:pt>
                <c:pt idx="193">
                  <c:v>41.90000000000001</c:v>
                </c:pt>
                <c:pt idx="194">
                  <c:v>52.2</c:v>
                </c:pt>
                <c:pt idx="195">
                  <c:v>47.7</c:v>
                </c:pt>
                <c:pt idx="196">
                  <c:v>47.90000000000001</c:v>
                </c:pt>
                <c:pt idx="197">
                  <c:v>45.9</c:v>
                </c:pt>
                <c:pt idx="198">
                  <c:v>47.9</c:v>
                </c:pt>
                <c:pt idx="199">
                  <c:v>40.7</c:v>
                </c:pt>
                <c:pt idx="200">
                  <c:v>43.4</c:v>
                </c:pt>
                <c:pt idx="201">
                  <c:v>42.4</c:v>
                </c:pt>
                <c:pt idx="202">
                  <c:v>32.7</c:v>
                </c:pt>
                <c:pt idx="203">
                  <c:v>22.7</c:v>
                </c:pt>
                <c:pt idx="204">
                  <c:v>28.6</c:v>
                </c:pt>
                <c:pt idx="205">
                  <c:v>24.3</c:v>
                </c:pt>
                <c:pt idx="206">
                  <c:v>14.2</c:v>
                </c:pt>
                <c:pt idx="207">
                  <c:v>15.0</c:v>
                </c:pt>
                <c:pt idx="208">
                  <c:v>14.2</c:v>
                </c:pt>
                <c:pt idx="209">
                  <c:v>7.8</c:v>
                </c:pt>
                <c:pt idx="210">
                  <c:v>2.9</c:v>
                </c:pt>
                <c:pt idx="211">
                  <c:v>2.5</c:v>
                </c:pt>
                <c:pt idx="451">
                  <c:v>2.6</c:v>
                </c:pt>
                <c:pt idx="452">
                  <c:v>4.6</c:v>
                </c:pt>
                <c:pt idx="453">
                  <c:v>15.2</c:v>
                </c:pt>
                <c:pt idx="454">
                  <c:v>11.5</c:v>
                </c:pt>
                <c:pt idx="455">
                  <c:v>25.4</c:v>
                </c:pt>
                <c:pt idx="456">
                  <c:v>32.90000000000001</c:v>
                </c:pt>
                <c:pt idx="457">
                  <c:v>42.6</c:v>
                </c:pt>
                <c:pt idx="458">
                  <c:v>47.90000000000001</c:v>
                </c:pt>
                <c:pt idx="459">
                  <c:v>55.3</c:v>
                </c:pt>
                <c:pt idx="460">
                  <c:v>48.6</c:v>
                </c:pt>
                <c:pt idx="461">
                  <c:v>47.90000000000001</c:v>
                </c:pt>
                <c:pt idx="462">
                  <c:v>45.9</c:v>
                </c:pt>
                <c:pt idx="463">
                  <c:v>48.0</c:v>
                </c:pt>
                <c:pt idx="464">
                  <c:v>40.8</c:v>
                </c:pt>
                <c:pt idx="465">
                  <c:v>43.4</c:v>
                </c:pt>
                <c:pt idx="466">
                  <c:v>42.4</c:v>
                </c:pt>
                <c:pt idx="467">
                  <c:v>33.4</c:v>
                </c:pt>
                <c:pt idx="468">
                  <c:v>22.6</c:v>
                </c:pt>
                <c:pt idx="469">
                  <c:v>22.9</c:v>
                </c:pt>
                <c:pt idx="470">
                  <c:v>19.0</c:v>
                </c:pt>
                <c:pt idx="471">
                  <c:v>10.4</c:v>
                </c:pt>
                <c:pt idx="472">
                  <c:v>7.4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2"/>
          <c:order val="2"/>
          <c:tx>
            <c:v>SAPWAT</c:v>
          </c:tx>
          <c:spPr>
            <a:ln w="28575">
              <a:noFill/>
            </a:ln>
          </c:spPr>
          <c:xVal>
            <c:numRef>
              <c:f>'--Data--'!$BM$4:$BM$493</c:f>
              <c:numCache>
                <c:formatCode>General</c:formatCode>
                <c:ptCount val="490"/>
                <c:pt idx="30">
                  <c:v>48.0</c:v>
                </c:pt>
                <c:pt idx="31">
                  <c:v>54.8</c:v>
                </c:pt>
                <c:pt idx="32">
                  <c:v>53.6</c:v>
                </c:pt>
                <c:pt idx="33">
                  <c:v>34.5</c:v>
                </c:pt>
                <c:pt idx="34">
                  <c:v>27.5</c:v>
                </c:pt>
                <c:pt idx="35">
                  <c:v>34.6</c:v>
                </c:pt>
                <c:pt idx="36">
                  <c:v>42.5</c:v>
                </c:pt>
                <c:pt idx="37">
                  <c:v>45</c:v>
                </c:pt>
                <c:pt idx="38">
                  <c:v>43.0</c:v>
                </c:pt>
                <c:pt idx="39">
                  <c:v>40.90000000000001</c:v>
                </c:pt>
                <c:pt idx="40">
                  <c:v>38.9</c:v>
                </c:pt>
                <c:pt idx="41">
                  <c:v>36.6</c:v>
                </c:pt>
                <c:pt idx="42">
                  <c:v>34.4</c:v>
                </c:pt>
                <c:pt idx="43">
                  <c:v>32.3</c:v>
                </c:pt>
                <c:pt idx="44">
                  <c:v>30.3</c:v>
                </c:pt>
                <c:pt idx="45">
                  <c:v>27.9</c:v>
                </c:pt>
                <c:pt idx="46">
                  <c:v>14.6</c:v>
                </c:pt>
                <c:pt idx="79">
                  <c:v>40.2</c:v>
                </c:pt>
                <c:pt idx="80">
                  <c:v>55.70000000000001</c:v>
                </c:pt>
                <c:pt idx="81">
                  <c:v>48.8</c:v>
                </c:pt>
                <c:pt idx="82">
                  <c:v>45.7</c:v>
                </c:pt>
                <c:pt idx="83">
                  <c:v>24.2</c:v>
                </c:pt>
                <c:pt idx="84">
                  <c:v>31.8</c:v>
                </c:pt>
                <c:pt idx="85">
                  <c:v>41.3</c:v>
                </c:pt>
                <c:pt idx="86">
                  <c:v>46.8</c:v>
                </c:pt>
                <c:pt idx="87">
                  <c:v>49.90000000000001</c:v>
                </c:pt>
                <c:pt idx="88">
                  <c:v>48.8</c:v>
                </c:pt>
                <c:pt idx="89">
                  <c:v>46.6</c:v>
                </c:pt>
                <c:pt idx="90">
                  <c:v>44.79999999999998</c:v>
                </c:pt>
                <c:pt idx="91">
                  <c:v>42.7</c:v>
                </c:pt>
                <c:pt idx="92">
                  <c:v>40.8</c:v>
                </c:pt>
                <c:pt idx="93">
                  <c:v>38.4</c:v>
                </c:pt>
                <c:pt idx="94">
                  <c:v>36.2</c:v>
                </c:pt>
                <c:pt idx="95">
                  <c:v>21.9</c:v>
                </c:pt>
                <c:pt idx="134">
                  <c:v>8.2</c:v>
                </c:pt>
                <c:pt idx="135">
                  <c:v>55.90000000000001</c:v>
                </c:pt>
                <c:pt idx="136">
                  <c:v>54.9</c:v>
                </c:pt>
                <c:pt idx="137">
                  <c:v>53.8</c:v>
                </c:pt>
                <c:pt idx="138">
                  <c:v>28.7</c:v>
                </c:pt>
                <c:pt idx="139">
                  <c:v>29.6</c:v>
                </c:pt>
                <c:pt idx="140">
                  <c:v>39.50000000000001</c:v>
                </c:pt>
                <c:pt idx="141">
                  <c:v>45.4</c:v>
                </c:pt>
                <c:pt idx="142">
                  <c:v>47.3</c:v>
                </c:pt>
                <c:pt idx="143">
                  <c:v>45</c:v>
                </c:pt>
                <c:pt idx="144">
                  <c:v>43.0</c:v>
                </c:pt>
                <c:pt idx="145">
                  <c:v>40.90000000000001</c:v>
                </c:pt>
                <c:pt idx="146">
                  <c:v>38.9</c:v>
                </c:pt>
                <c:pt idx="147">
                  <c:v>36.6</c:v>
                </c:pt>
                <c:pt idx="148">
                  <c:v>34.4</c:v>
                </c:pt>
                <c:pt idx="149">
                  <c:v>32.3</c:v>
                </c:pt>
                <c:pt idx="150">
                  <c:v>28.1</c:v>
                </c:pt>
                <c:pt idx="151">
                  <c:v>10.4</c:v>
                </c:pt>
                <c:pt idx="187">
                  <c:v>16.2</c:v>
                </c:pt>
                <c:pt idx="188">
                  <c:v>55.7</c:v>
                </c:pt>
                <c:pt idx="189">
                  <c:v>55.2</c:v>
                </c:pt>
                <c:pt idx="190">
                  <c:v>53.3</c:v>
                </c:pt>
                <c:pt idx="191">
                  <c:v>24.7</c:v>
                </c:pt>
                <c:pt idx="192">
                  <c:v>31.7</c:v>
                </c:pt>
                <c:pt idx="193">
                  <c:v>40.3</c:v>
                </c:pt>
                <c:pt idx="194">
                  <c:v>46.4</c:v>
                </c:pt>
                <c:pt idx="195">
                  <c:v>47.3</c:v>
                </c:pt>
                <c:pt idx="196">
                  <c:v>45</c:v>
                </c:pt>
                <c:pt idx="197">
                  <c:v>43.0</c:v>
                </c:pt>
                <c:pt idx="198">
                  <c:v>40.90000000000001</c:v>
                </c:pt>
                <c:pt idx="199">
                  <c:v>38.9</c:v>
                </c:pt>
                <c:pt idx="200">
                  <c:v>36.6</c:v>
                </c:pt>
                <c:pt idx="201">
                  <c:v>34.4</c:v>
                </c:pt>
                <c:pt idx="202">
                  <c:v>32.3</c:v>
                </c:pt>
                <c:pt idx="203">
                  <c:v>26.5</c:v>
                </c:pt>
                <c:pt idx="231">
                  <c:v>13.8</c:v>
                </c:pt>
                <c:pt idx="232">
                  <c:v>25.0</c:v>
                </c:pt>
                <c:pt idx="233">
                  <c:v>26.00000000000002</c:v>
                </c:pt>
                <c:pt idx="234">
                  <c:v>26.99999999999999</c:v>
                </c:pt>
                <c:pt idx="235">
                  <c:v>27.40000000000003</c:v>
                </c:pt>
                <c:pt idx="236">
                  <c:v>28.0</c:v>
                </c:pt>
                <c:pt idx="237">
                  <c:v>28.39999999999998</c:v>
                </c:pt>
                <c:pt idx="238">
                  <c:v>28.69999999999996</c:v>
                </c:pt>
                <c:pt idx="239">
                  <c:v>28.99999999999997</c:v>
                </c:pt>
                <c:pt idx="240">
                  <c:v>29.09999999999997</c:v>
                </c:pt>
                <c:pt idx="241">
                  <c:v>29.69999999999999</c:v>
                </c:pt>
                <c:pt idx="242">
                  <c:v>30.10000000000008</c:v>
                </c:pt>
                <c:pt idx="243">
                  <c:v>30.89999999999992</c:v>
                </c:pt>
                <c:pt idx="244">
                  <c:v>30.79999999999984</c:v>
                </c:pt>
                <c:pt idx="245">
                  <c:v>30.79999999999984</c:v>
                </c:pt>
                <c:pt idx="246">
                  <c:v>30.79999999999984</c:v>
                </c:pt>
                <c:pt idx="247">
                  <c:v>30.20000000000005</c:v>
                </c:pt>
                <c:pt idx="248">
                  <c:v>30.10000000000002</c:v>
                </c:pt>
                <c:pt idx="249">
                  <c:v>29.30000000000018</c:v>
                </c:pt>
                <c:pt idx="250">
                  <c:v>28.50000000000011</c:v>
                </c:pt>
                <c:pt idx="251">
                  <c:v>27.69999999999993</c:v>
                </c:pt>
                <c:pt idx="252">
                  <c:v>26.89999999999975</c:v>
                </c:pt>
                <c:pt idx="253">
                  <c:v>25.50000000000023</c:v>
                </c:pt>
                <c:pt idx="254">
                  <c:v>23.99999999999989</c:v>
                </c:pt>
                <c:pt idx="255">
                  <c:v>22.50000000000011</c:v>
                </c:pt>
                <c:pt idx="256">
                  <c:v>21.20000000000005</c:v>
                </c:pt>
                <c:pt idx="257">
                  <c:v>19.69999999999982</c:v>
                </c:pt>
                <c:pt idx="258">
                  <c:v>18.50000000000023</c:v>
                </c:pt>
                <c:pt idx="259">
                  <c:v>17.19999999999993</c:v>
                </c:pt>
                <c:pt idx="260">
                  <c:v>16.0999999999998</c:v>
                </c:pt>
                <c:pt idx="261">
                  <c:v>15.20000000000027</c:v>
                </c:pt>
                <c:pt idx="262">
                  <c:v>10.4000000000001</c:v>
                </c:pt>
                <c:pt idx="263">
                  <c:v>14.0</c:v>
                </c:pt>
                <c:pt idx="264">
                  <c:v>13.39999999999986</c:v>
                </c:pt>
                <c:pt idx="451">
                  <c:v>6.1</c:v>
                </c:pt>
                <c:pt idx="452">
                  <c:v>20.8</c:v>
                </c:pt>
                <c:pt idx="453">
                  <c:v>19.8</c:v>
                </c:pt>
                <c:pt idx="454">
                  <c:v>19.3</c:v>
                </c:pt>
                <c:pt idx="455">
                  <c:v>29.8</c:v>
                </c:pt>
                <c:pt idx="456">
                  <c:v>38.2</c:v>
                </c:pt>
                <c:pt idx="457">
                  <c:v>42.8</c:v>
                </c:pt>
                <c:pt idx="458">
                  <c:v>50.6</c:v>
                </c:pt>
                <c:pt idx="459">
                  <c:v>50.40000000000001</c:v>
                </c:pt>
                <c:pt idx="460">
                  <c:v>48.9</c:v>
                </c:pt>
                <c:pt idx="461">
                  <c:v>46.6</c:v>
                </c:pt>
                <c:pt idx="462">
                  <c:v>44.5</c:v>
                </c:pt>
                <c:pt idx="463">
                  <c:v>42.3</c:v>
                </c:pt>
                <c:pt idx="464">
                  <c:v>40.3</c:v>
                </c:pt>
                <c:pt idx="465">
                  <c:v>46.6</c:v>
                </c:pt>
                <c:pt idx="466">
                  <c:v>35.5</c:v>
                </c:pt>
                <c:pt idx="467">
                  <c:v>29.2</c:v>
                </c:pt>
                <c:pt idx="468">
                  <c:v>11.7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637032"/>
        <c:axId val="2119642616"/>
      </c:scatterChart>
      <c:valAx>
        <c:axId val="211963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Measured, Simulated ET mm/wk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19642616"/>
        <c:crosses val="autoZero"/>
        <c:crossBetween val="midCat"/>
      </c:valAx>
      <c:valAx>
        <c:axId val="21196426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 ET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63703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'--Data--'!$CY$4:$CY$493</c:f>
              <c:numCache>
                <c:formatCode>General</c:formatCode>
                <c:ptCount val="490"/>
                <c:pt idx="30">
                  <c:v>28.46</c:v>
                </c:pt>
                <c:pt idx="31">
                  <c:v>30.19</c:v>
                </c:pt>
                <c:pt idx="32">
                  <c:v>46.29</c:v>
                </c:pt>
                <c:pt idx="33">
                  <c:v>65.46</c:v>
                </c:pt>
                <c:pt idx="34">
                  <c:v>111.85</c:v>
                </c:pt>
                <c:pt idx="35">
                  <c:v>164.62</c:v>
                </c:pt>
                <c:pt idx="36">
                  <c:v>216.29</c:v>
                </c:pt>
                <c:pt idx="37">
                  <c:v>263.28</c:v>
                </c:pt>
                <c:pt idx="38">
                  <c:v>310.27</c:v>
                </c:pt>
                <c:pt idx="39">
                  <c:v>354.5599999999999</c:v>
                </c:pt>
                <c:pt idx="40">
                  <c:v>403.0899999999999</c:v>
                </c:pt>
                <c:pt idx="41">
                  <c:v>443.6299999999998</c:v>
                </c:pt>
                <c:pt idx="42">
                  <c:v>486.4599999999997</c:v>
                </c:pt>
                <c:pt idx="43">
                  <c:v>522.7999999999997</c:v>
                </c:pt>
                <c:pt idx="44">
                  <c:v>540.6299999999997</c:v>
                </c:pt>
                <c:pt idx="45">
                  <c:v>567.9799999999997</c:v>
                </c:pt>
                <c:pt idx="46">
                  <c:v>600.3699999999997</c:v>
                </c:pt>
                <c:pt idx="80">
                  <c:v>11.83</c:v>
                </c:pt>
                <c:pt idx="81">
                  <c:v>22.52</c:v>
                </c:pt>
                <c:pt idx="82">
                  <c:v>48.52</c:v>
                </c:pt>
                <c:pt idx="83">
                  <c:v>74.32</c:v>
                </c:pt>
                <c:pt idx="84">
                  <c:v>123.53</c:v>
                </c:pt>
                <c:pt idx="85">
                  <c:v>175.5799999999999</c:v>
                </c:pt>
                <c:pt idx="86">
                  <c:v>233.0499999999998</c:v>
                </c:pt>
                <c:pt idx="87">
                  <c:v>272.3799999999997</c:v>
                </c:pt>
                <c:pt idx="88">
                  <c:v>319.5399999999996</c:v>
                </c:pt>
                <c:pt idx="89">
                  <c:v>366.2799999999996</c:v>
                </c:pt>
                <c:pt idx="90">
                  <c:v>410.1799999999995</c:v>
                </c:pt>
                <c:pt idx="91">
                  <c:v>454.4199999999995</c:v>
                </c:pt>
                <c:pt idx="92">
                  <c:v>492.1999999999995</c:v>
                </c:pt>
                <c:pt idx="93">
                  <c:v>531.2299999999994</c:v>
                </c:pt>
                <c:pt idx="94">
                  <c:v>571.7599999999994</c:v>
                </c:pt>
                <c:pt idx="95">
                  <c:v>610.4399999999994</c:v>
                </c:pt>
                <c:pt idx="96">
                  <c:v>635.3899999999993</c:v>
                </c:pt>
                <c:pt idx="135">
                  <c:v>17.5599999999999</c:v>
                </c:pt>
                <c:pt idx="136">
                  <c:v>33.8699999999998</c:v>
                </c:pt>
                <c:pt idx="137">
                  <c:v>48.9799999999997</c:v>
                </c:pt>
                <c:pt idx="138">
                  <c:v>84.3599999999997</c:v>
                </c:pt>
                <c:pt idx="139">
                  <c:v>124.2199999999996</c:v>
                </c:pt>
                <c:pt idx="140">
                  <c:v>168.4199999999996</c:v>
                </c:pt>
                <c:pt idx="141">
                  <c:v>219.2699999999996</c:v>
                </c:pt>
                <c:pt idx="142">
                  <c:v>269.5599999999995</c:v>
                </c:pt>
                <c:pt idx="143">
                  <c:v>317.7399999999995</c:v>
                </c:pt>
                <c:pt idx="144">
                  <c:v>363.9699999999994</c:v>
                </c:pt>
                <c:pt idx="145">
                  <c:v>405.1899999999993</c:v>
                </c:pt>
                <c:pt idx="146">
                  <c:v>448.8499999999992</c:v>
                </c:pt>
                <c:pt idx="147">
                  <c:v>491.3499999999992</c:v>
                </c:pt>
                <c:pt idx="148">
                  <c:v>535.4099999999992</c:v>
                </c:pt>
                <c:pt idx="149">
                  <c:v>569.2199999999991</c:v>
                </c:pt>
                <c:pt idx="150">
                  <c:v>585.4699999999991</c:v>
                </c:pt>
                <c:pt idx="151">
                  <c:v>611.0699999999991</c:v>
                </c:pt>
                <c:pt idx="188">
                  <c:v>10.31</c:v>
                </c:pt>
                <c:pt idx="189">
                  <c:v>19.57999999999999</c:v>
                </c:pt>
                <c:pt idx="190">
                  <c:v>29.16999999999998</c:v>
                </c:pt>
                <c:pt idx="191">
                  <c:v>63.90999999999998</c:v>
                </c:pt>
                <c:pt idx="192">
                  <c:v>111.29</c:v>
                </c:pt>
                <c:pt idx="193">
                  <c:v>155.86</c:v>
                </c:pt>
                <c:pt idx="194">
                  <c:v>209.0499999999999</c:v>
                </c:pt>
                <c:pt idx="195">
                  <c:v>261.5499999999999</c:v>
                </c:pt>
                <c:pt idx="196">
                  <c:v>309.1399999999999</c:v>
                </c:pt>
                <c:pt idx="197">
                  <c:v>356.2999999999998</c:v>
                </c:pt>
                <c:pt idx="198">
                  <c:v>399.3399999999997</c:v>
                </c:pt>
                <c:pt idx="199">
                  <c:v>445.3099999999996</c:v>
                </c:pt>
                <c:pt idx="200">
                  <c:v>486.3399999999996</c:v>
                </c:pt>
                <c:pt idx="201">
                  <c:v>530.1299999999994</c:v>
                </c:pt>
                <c:pt idx="202">
                  <c:v>563.9099999999994</c:v>
                </c:pt>
                <c:pt idx="203">
                  <c:v>580.9399999999994</c:v>
                </c:pt>
                <c:pt idx="204">
                  <c:v>607.3299999999994</c:v>
                </c:pt>
                <c:pt idx="283">
                  <c:v>37.7199999999999</c:v>
                </c:pt>
                <c:pt idx="284">
                  <c:v>77.5599999999999</c:v>
                </c:pt>
                <c:pt idx="285">
                  <c:v>113.2399999999999</c:v>
                </c:pt>
                <c:pt idx="286">
                  <c:v>136.4999999999999</c:v>
                </c:pt>
                <c:pt idx="287">
                  <c:v>157.3299999999998</c:v>
                </c:pt>
                <c:pt idx="288">
                  <c:v>203.2099999999998</c:v>
                </c:pt>
                <c:pt idx="289">
                  <c:v>244.7299999999998</c:v>
                </c:pt>
                <c:pt idx="290">
                  <c:v>307.5999999999997</c:v>
                </c:pt>
                <c:pt idx="291">
                  <c:v>366.6499999999996</c:v>
                </c:pt>
                <c:pt idx="292">
                  <c:v>391.8699999999995</c:v>
                </c:pt>
                <c:pt idx="293">
                  <c:v>426.7499999999995</c:v>
                </c:pt>
                <c:pt idx="294">
                  <c:v>469.9799999999994</c:v>
                </c:pt>
                <c:pt idx="295">
                  <c:v>518.0799999999993</c:v>
                </c:pt>
                <c:pt idx="296">
                  <c:v>523.0699999999994</c:v>
                </c:pt>
                <c:pt idx="297">
                  <c:v>569.3999999999993</c:v>
                </c:pt>
                <c:pt idx="298">
                  <c:v>633.6699999999992</c:v>
                </c:pt>
                <c:pt idx="299">
                  <c:v>653.9999999999991</c:v>
                </c:pt>
                <c:pt idx="300">
                  <c:v>679.429999999999</c:v>
                </c:pt>
                <c:pt idx="301">
                  <c:v>704.689999999999</c:v>
                </c:pt>
                <c:pt idx="302">
                  <c:v>728.949999999999</c:v>
                </c:pt>
                <c:pt idx="303">
                  <c:v>774.5299999999989</c:v>
                </c:pt>
                <c:pt idx="304">
                  <c:v>814.4199999999989</c:v>
                </c:pt>
                <c:pt idx="305">
                  <c:v>857.9499999999989</c:v>
                </c:pt>
                <c:pt idx="306">
                  <c:v>896.079999999999</c:v>
                </c:pt>
                <c:pt idx="307">
                  <c:v>928.9799999999988</c:v>
                </c:pt>
                <c:pt idx="308">
                  <c:v>960.9299999999987</c:v>
                </c:pt>
                <c:pt idx="309">
                  <c:v>976.8299999999987</c:v>
                </c:pt>
                <c:pt idx="310">
                  <c:v>1000.169999999999</c:v>
                </c:pt>
                <c:pt idx="311">
                  <c:v>1024.659999999999</c:v>
                </c:pt>
                <c:pt idx="312">
                  <c:v>1041.709999999999</c:v>
                </c:pt>
                <c:pt idx="313">
                  <c:v>1060.879999999999</c:v>
                </c:pt>
                <c:pt idx="314">
                  <c:v>1091.619999999999</c:v>
                </c:pt>
                <c:pt idx="315">
                  <c:v>1109.839999999999</c:v>
                </c:pt>
                <c:pt idx="316">
                  <c:v>1130.879999999999</c:v>
                </c:pt>
                <c:pt idx="317">
                  <c:v>1147.989999999998</c:v>
                </c:pt>
                <c:pt idx="336">
                  <c:v>34.0</c:v>
                </c:pt>
                <c:pt idx="337">
                  <c:v>82.3999999999999</c:v>
                </c:pt>
                <c:pt idx="338">
                  <c:v>117.7099999999999</c:v>
                </c:pt>
                <c:pt idx="339">
                  <c:v>141.9399999999999</c:v>
                </c:pt>
                <c:pt idx="340">
                  <c:v>164.4999999999998</c:v>
                </c:pt>
                <c:pt idx="341">
                  <c:v>203.9599999999998</c:v>
                </c:pt>
                <c:pt idx="342">
                  <c:v>251.5099999999997</c:v>
                </c:pt>
                <c:pt idx="343">
                  <c:v>281.1299999999997</c:v>
                </c:pt>
                <c:pt idx="344">
                  <c:v>324.8199999999995</c:v>
                </c:pt>
                <c:pt idx="345">
                  <c:v>347.6399999999995</c:v>
                </c:pt>
                <c:pt idx="346">
                  <c:v>370.6699999999995</c:v>
                </c:pt>
                <c:pt idx="347">
                  <c:v>419.9799999999995</c:v>
                </c:pt>
                <c:pt idx="348">
                  <c:v>480.7599999999995</c:v>
                </c:pt>
                <c:pt idx="349">
                  <c:v>514.0499999999994</c:v>
                </c:pt>
                <c:pt idx="350">
                  <c:v>564.0299999999993</c:v>
                </c:pt>
                <c:pt idx="351">
                  <c:v>614.9499999999992</c:v>
                </c:pt>
                <c:pt idx="352">
                  <c:v>640.1799999999992</c:v>
                </c:pt>
                <c:pt idx="353">
                  <c:v>669.1299999999992</c:v>
                </c:pt>
                <c:pt idx="354">
                  <c:v>697.8499999999991</c:v>
                </c:pt>
                <c:pt idx="355">
                  <c:v>741.6899999999991</c:v>
                </c:pt>
                <c:pt idx="356">
                  <c:v>783.809999999999</c:v>
                </c:pt>
                <c:pt idx="357">
                  <c:v>820.289999999999</c:v>
                </c:pt>
                <c:pt idx="358">
                  <c:v>858.129999999999</c:v>
                </c:pt>
                <c:pt idx="359">
                  <c:v>896.5999999999989</c:v>
                </c:pt>
                <c:pt idx="360">
                  <c:v>935.7299999999989</c:v>
                </c:pt>
                <c:pt idx="361">
                  <c:v>968.8499999999988</c:v>
                </c:pt>
                <c:pt idx="362">
                  <c:v>984.7799999999987</c:v>
                </c:pt>
                <c:pt idx="363">
                  <c:v>1004.469999999999</c:v>
                </c:pt>
                <c:pt idx="364">
                  <c:v>1023.769999999999</c:v>
                </c:pt>
                <c:pt idx="365">
                  <c:v>1043.539999999999</c:v>
                </c:pt>
                <c:pt idx="366">
                  <c:v>1063.649999999999</c:v>
                </c:pt>
                <c:pt idx="367">
                  <c:v>1091.759999999999</c:v>
                </c:pt>
                <c:pt idx="368">
                  <c:v>1109.749999999999</c:v>
                </c:pt>
                <c:pt idx="369">
                  <c:v>1129.079999999999</c:v>
                </c:pt>
                <c:pt idx="370">
                  <c:v>1145.529999999998</c:v>
                </c:pt>
                <c:pt idx="391">
                  <c:v>3.12999999999999</c:v>
                </c:pt>
                <c:pt idx="392">
                  <c:v>8.61999999999999</c:v>
                </c:pt>
                <c:pt idx="393">
                  <c:v>16.65999999999998</c:v>
                </c:pt>
                <c:pt idx="394">
                  <c:v>31.63999999999998</c:v>
                </c:pt>
                <c:pt idx="395">
                  <c:v>33.81999999999999</c:v>
                </c:pt>
                <c:pt idx="396">
                  <c:v>37.15999999999997</c:v>
                </c:pt>
                <c:pt idx="397">
                  <c:v>48.97999999999997</c:v>
                </c:pt>
                <c:pt idx="398">
                  <c:v>58.52999999999997</c:v>
                </c:pt>
                <c:pt idx="399">
                  <c:v>71.14999999999987</c:v>
                </c:pt>
                <c:pt idx="400">
                  <c:v>101.4599999999998</c:v>
                </c:pt>
                <c:pt idx="401">
                  <c:v>132.3099999999998</c:v>
                </c:pt>
                <c:pt idx="402">
                  <c:v>170.6399999999997</c:v>
                </c:pt>
                <c:pt idx="403">
                  <c:v>206.4099999999997</c:v>
                </c:pt>
                <c:pt idx="404">
                  <c:v>243.6099999999997</c:v>
                </c:pt>
                <c:pt idx="405">
                  <c:v>280.2399999999997</c:v>
                </c:pt>
                <c:pt idx="406">
                  <c:v>328.3699999999997</c:v>
                </c:pt>
                <c:pt idx="407">
                  <c:v>375.8999999999996</c:v>
                </c:pt>
                <c:pt idx="408">
                  <c:v>417.3899999999996</c:v>
                </c:pt>
                <c:pt idx="409">
                  <c:v>455.7999999999996</c:v>
                </c:pt>
                <c:pt idx="410">
                  <c:v>490.9899999999994</c:v>
                </c:pt>
                <c:pt idx="411">
                  <c:v>525.9399999999995</c:v>
                </c:pt>
                <c:pt idx="412">
                  <c:v>561.6199999999994</c:v>
                </c:pt>
                <c:pt idx="413">
                  <c:v>598.6799999999993</c:v>
                </c:pt>
                <c:pt idx="414">
                  <c:v>625.0899999999993</c:v>
                </c:pt>
                <c:pt idx="415">
                  <c:v>637.2299999999993</c:v>
                </c:pt>
                <c:pt idx="416">
                  <c:v>646.3799999999993</c:v>
                </c:pt>
                <c:pt idx="417">
                  <c:v>652.0999999999993</c:v>
                </c:pt>
                <c:pt idx="418">
                  <c:v>660.3799999999993</c:v>
                </c:pt>
                <c:pt idx="419">
                  <c:v>663.3499999999993</c:v>
                </c:pt>
                <c:pt idx="420">
                  <c:v>669.1499999999993</c:v>
                </c:pt>
                <c:pt idx="421">
                  <c:v>671.6299999999993</c:v>
                </c:pt>
                <c:pt idx="422">
                  <c:v>679.3099999999993</c:v>
                </c:pt>
                <c:pt idx="423">
                  <c:v>691.3499999999991</c:v>
                </c:pt>
                <c:pt idx="453">
                  <c:v>22.5799999999999</c:v>
                </c:pt>
                <c:pt idx="454">
                  <c:v>44.3199999999998</c:v>
                </c:pt>
                <c:pt idx="455">
                  <c:v>89.3299999999997</c:v>
                </c:pt>
                <c:pt idx="456">
                  <c:v>141.1399999999997</c:v>
                </c:pt>
                <c:pt idx="457">
                  <c:v>194.4299999999996</c:v>
                </c:pt>
                <c:pt idx="458">
                  <c:v>236.2199999999995</c:v>
                </c:pt>
                <c:pt idx="459">
                  <c:v>285.5199999999994</c:v>
                </c:pt>
                <c:pt idx="460">
                  <c:v>334.0799999999994</c:v>
                </c:pt>
                <c:pt idx="461">
                  <c:v>377.0699999999994</c:v>
                </c:pt>
                <c:pt idx="462">
                  <c:v>421.4799999999993</c:v>
                </c:pt>
                <c:pt idx="463">
                  <c:v>459.0499999999993</c:v>
                </c:pt>
                <c:pt idx="464">
                  <c:v>500.5499999999993</c:v>
                </c:pt>
                <c:pt idx="465">
                  <c:v>540.6999999999992</c:v>
                </c:pt>
                <c:pt idx="466">
                  <c:v>582.6999999999992</c:v>
                </c:pt>
                <c:pt idx="467">
                  <c:v>613.5299999999992</c:v>
                </c:pt>
                <c:pt idx="468">
                  <c:v>628.0199999999992</c:v>
                </c:pt>
                <c:pt idx="469">
                  <c:v>650.4599999999992</c:v>
                </c:pt>
                <c:pt idx="470">
                  <c:v>675.6999999999991</c:v>
                </c:pt>
                <c:pt idx="471">
                  <c:v>691.0999999999991</c:v>
                </c:pt>
                <c:pt idx="472">
                  <c:v>700.2299999999991</c:v>
                </c:pt>
                <c:pt idx="473" formatCode="0">
                  <c:v>714.1499999999991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'--Data--'!$AL$1</c:f>
              <c:strCache>
                <c:ptCount val="1"/>
                <c:pt idx="0">
                  <c:v>Field values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'--Data--'!$DB$4:$DB$493</c:f>
              <c:numCache>
                <c:formatCode>General</c:formatCode>
                <c:ptCount val="490"/>
                <c:pt idx="453">
                  <c:v>26.33880768273005</c:v>
                </c:pt>
                <c:pt idx="454">
                  <c:v>47.9937415080275</c:v>
                </c:pt>
                <c:pt idx="455">
                  <c:v>81.17303592859784</c:v>
                </c:pt>
                <c:pt idx="456">
                  <c:v>124.4975100880079</c:v>
                </c:pt>
                <c:pt idx="457">
                  <c:v>169.449329584446</c:v>
                </c:pt>
                <c:pt idx="458">
                  <c:v>223.3781070145813</c:v>
                </c:pt>
                <c:pt idx="459">
                  <c:v>275.1351992197858</c:v>
                </c:pt>
                <c:pt idx="460">
                  <c:v>315.0427453025635</c:v>
                </c:pt>
                <c:pt idx="461">
                  <c:v>355.0954175815363</c:v>
                </c:pt>
                <c:pt idx="462">
                  <c:v>394.4620125276437</c:v>
                </c:pt>
                <c:pt idx="463">
                  <c:v>436.8533736724032</c:v>
                </c:pt>
                <c:pt idx="464">
                  <c:v>469.8810737951389</c:v>
                </c:pt>
                <c:pt idx="465">
                  <c:v>505.9445035522275</c:v>
                </c:pt>
                <c:pt idx="466">
                  <c:v>536.606844671757</c:v>
                </c:pt>
                <c:pt idx="467">
                  <c:v>556.6273691390995</c:v>
                </c:pt>
                <c:pt idx="468">
                  <c:v>568.59429629651</c:v>
                </c:pt>
                <c:pt idx="469">
                  <c:v>580.220248107392</c:v>
                </c:pt>
                <c:pt idx="470">
                  <c:v>587.3310262363008</c:v>
                </c:pt>
                <c:pt idx="471">
                  <c:v>594.210701022389</c:v>
                </c:pt>
                <c:pt idx="472">
                  <c:v>600.6233446904253</c:v>
                </c:pt>
                <c:pt idx="473" formatCode="0">
                  <c:v>604.5000902463892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'--Data--'!$DA$5:$DA$493</c:f>
              <c:numCache>
                <c:formatCode>General</c:formatCode>
                <c:ptCount val="489"/>
                <c:pt idx="29">
                  <c:v>0.2</c:v>
                </c:pt>
                <c:pt idx="30">
                  <c:v>11.1</c:v>
                </c:pt>
                <c:pt idx="31">
                  <c:v>17.8</c:v>
                </c:pt>
                <c:pt idx="32">
                  <c:v>33.7</c:v>
                </c:pt>
                <c:pt idx="33">
                  <c:v>53.1</c:v>
                </c:pt>
                <c:pt idx="34">
                  <c:v>91.19999999999998</c:v>
                </c:pt>
                <c:pt idx="35">
                  <c:v>132.8</c:v>
                </c:pt>
                <c:pt idx="36">
                  <c:v>177.9</c:v>
                </c:pt>
                <c:pt idx="37">
                  <c:v>223.1</c:v>
                </c:pt>
                <c:pt idx="38">
                  <c:v>271.1</c:v>
                </c:pt>
                <c:pt idx="39">
                  <c:v>311.9</c:v>
                </c:pt>
                <c:pt idx="40">
                  <c:v>355.3</c:v>
                </c:pt>
                <c:pt idx="41">
                  <c:v>397.6999999999999</c:v>
                </c:pt>
                <c:pt idx="42">
                  <c:v>431.3</c:v>
                </c:pt>
                <c:pt idx="43">
                  <c:v>456.1999999999999</c:v>
                </c:pt>
                <c:pt idx="44">
                  <c:v>486.5999999999999</c:v>
                </c:pt>
                <c:pt idx="45">
                  <c:v>517.7</c:v>
                </c:pt>
                <c:pt idx="79">
                  <c:v>5.0</c:v>
                </c:pt>
                <c:pt idx="80">
                  <c:v>11.6</c:v>
                </c:pt>
                <c:pt idx="81">
                  <c:v>21.9</c:v>
                </c:pt>
                <c:pt idx="82">
                  <c:v>39.0</c:v>
                </c:pt>
                <c:pt idx="83">
                  <c:v>73.5</c:v>
                </c:pt>
                <c:pt idx="84">
                  <c:v>121.0</c:v>
                </c:pt>
                <c:pt idx="85">
                  <c:v>171.7</c:v>
                </c:pt>
                <c:pt idx="86">
                  <c:v>223.5</c:v>
                </c:pt>
                <c:pt idx="87">
                  <c:v>280.5</c:v>
                </c:pt>
                <c:pt idx="88">
                  <c:v>329.2</c:v>
                </c:pt>
                <c:pt idx="89">
                  <c:v>377.1</c:v>
                </c:pt>
                <c:pt idx="90">
                  <c:v>423.0</c:v>
                </c:pt>
                <c:pt idx="91">
                  <c:v>471.1</c:v>
                </c:pt>
                <c:pt idx="92">
                  <c:v>512.5</c:v>
                </c:pt>
                <c:pt idx="93">
                  <c:v>555.7</c:v>
                </c:pt>
                <c:pt idx="94">
                  <c:v>597.4000000000001</c:v>
                </c:pt>
                <c:pt idx="95">
                  <c:v>628.9000000000001</c:v>
                </c:pt>
                <c:pt idx="134">
                  <c:v>11.2</c:v>
                </c:pt>
                <c:pt idx="135">
                  <c:v>21.2</c:v>
                </c:pt>
                <c:pt idx="136">
                  <c:v>32.7</c:v>
                </c:pt>
                <c:pt idx="137">
                  <c:v>50.1</c:v>
                </c:pt>
                <c:pt idx="138">
                  <c:v>83.69999999999998</c:v>
                </c:pt>
                <c:pt idx="139">
                  <c:v>124</c:v>
                </c:pt>
                <c:pt idx="140">
                  <c:v>172.9</c:v>
                </c:pt>
                <c:pt idx="141">
                  <c:v>221.5</c:v>
                </c:pt>
                <c:pt idx="142">
                  <c:v>269.4</c:v>
                </c:pt>
                <c:pt idx="143">
                  <c:v>315.3</c:v>
                </c:pt>
                <c:pt idx="144">
                  <c:v>363.3</c:v>
                </c:pt>
                <c:pt idx="145">
                  <c:v>404.1</c:v>
                </c:pt>
                <c:pt idx="146">
                  <c:v>447.4999999999999</c:v>
                </c:pt>
                <c:pt idx="147">
                  <c:v>489.8999999999999</c:v>
                </c:pt>
                <c:pt idx="148">
                  <c:v>523.4999999999999</c:v>
                </c:pt>
                <c:pt idx="149">
                  <c:v>546.7999999999998</c:v>
                </c:pt>
                <c:pt idx="150">
                  <c:v>574.1999999999998</c:v>
                </c:pt>
                <c:pt idx="187">
                  <c:v>7.9</c:v>
                </c:pt>
                <c:pt idx="188">
                  <c:v>17.2</c:v>
                </c:pt>
                <c:pt idx="189">
                  <c:v>31.5</c:v>
                </c:pt>
                <c:pt idx="190">
                  <c:v>53.10000000000001</c:v>
                </c:pt>
                <c:pt idx="191">
                  <c:v>85.70000000000001</c:v>
                </c:pt>
                <c:pt idx="192">
                  <c:v>127.6</c:v>
                </c:pt>
                <c:pt idx="193">
                  <c:v>179.8</c:v>
                </c:pt>
                <c:pt idx="194">
                  <c:v>227.5</c:v>
                </c:pt>
                <c:pt idx="195">
                  <c:v>275.4</c:v>
                </c:pt>
                <c:pt idx="196">
                  <c:v>321.3</c:v>
                </c:pt>
                <c:pt idx="197">
                  <c:v>369.1999999999999</c:v>
                </c:pt>
                <c:pt idx="198">
                  <c:v>409.8999999999999</c:v>
                </c:pt>
                <c:pt idx="199">
                  <c:v>453.2999999999999</c:v>
                </c:pt>
                <c:pt idx="200">
                  <c:v>495.6999999999999</c:v>
                </c:pt>
                <c:pt idx="201">
                  <c:v>528.3999999999999</c:v>
                </c:pt>
                <c:pt idx="202">
                  <c:v>551.1</c:v>
                </c:pt>
                <c:pt idx="203">
                  <c:v>579.7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452">
                  <c:v>15.2</c:v>
                </c:pt>
                <c:pt idx="453">
                  <c:v>26.7</c:v>
                </c:pt>
                <c:pt idx="454">
                  <c:v>52.1</c:v>
                </c:pt>
                <c:pt idx="455">
                  <c:v>85.0</c:v>
                </c:pt>
                <c:pt idx="456">
                  <c:v>127.6</c:v>
                </c:pt>
                <c:pt idx="457">
                  <c:v>175.5</c:v>
                </c:pt>
                <c:pt idx="458">
                  <c:v>230.8</c:v>
                </c:pt>
                <c:pt idx="459">
                  <c:v>279.4</c:v>
                </c:pt>
                <c:pt idx="460">
                  <c:v>327.3000000000001</c:v>
                </c:pt>
                <c:pt idx="461">
                  <c:v>373.2</c:v>
                </c:pt>
                <c:pt idx="462">
                  <c:v>421.2</c:v>
                </c:pt>
                <c:pt idx="463">
                  <c:v>462.0000000000001</c:v>
                </c:pt>
                <c:pt idx="464">
                  <c:v>505.4</c:v>
                </c:pt>
                <c:pt idx="465">
                  <c:v>547.8000000000001</c:v>
                </c:pt>
                <c:pt idx="466">
                  <c:v>581.2</c:v>
                </c:pt>
                <c:pt idx="467">
                  <c:v>603.8000000000001</c:v>
                </c:pt>
                <c:pt idx="468">
                  <c:v>626.7</c:v>
                </c:pt>
                <c:pt idx="469">
                  <c:v>645.7</c:v>
                </c:pt>
                <c:pt idx="470">
                  <c:v>656.1</c:v>
                </c:pt>
                <c:pt idx="471">
                  <c:v>663.5</c:v>
                </c:pt>
                <c:pt idx="472" formatCode="0">
                  <c:v>663.5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'--Data--'!$CZ$4:$CZ$493</c:f>
              <c:numCache>
                <c:formatCode>General</c:formatCode>
                <c:ptCount val="490"/>
                <c:pt idx="30">
                  <c:v>48.0</c:v>
                </c:pt>
                <c:pt idx="31">
                  <c:v>102.8</c:v>
                </c:pt>
                <c:pt idx="32">
                  <c:v>156.4</c:v>
                </c:pt>
                <c:pt idx="33">
                  <c:v>190.9</c:v>
                </c:pt>
                <c:pt idx="34">
                  <c:v>218.4</c:v>
                </c:pt>
                <c:pt idx="35">
                  <c:v>253.0</c:v>
                </c:pt>
                <c:pt idx="36">
                  <c:v>295.5</c:v>
                </c:pt>
                <c:pt idx="37">
                  <c:v>340.5</c:v>
                </c:pt>
                <c:pt idx="38">
                  <c:v>383.5</c:v>
                </c:pt>
                <c:pt idx="39">
                  <c:v>424.4</c:v>
                </c:pt>
                <c:pt idx="40">
                  <c:v>463.3</c:v>
                </c:pt>
                <c:pt idx="41">
                  <c:v>499.9</c:v>
                </c:pt>
                <c:pt idx="42">
                  <c:v>534.3</c:v>
                </c:pt>
                <c:pt idx="43">
                  <c:v>566.6</c:v>
                </c:pt>
                <c:pt idx="44">
                  <c:v>596.8999999999999</c:v>
                </c:pt>
                <c:pt idx="45">
                  <c:v>624.7999999999998</c:v>
                </c:pt>
                <c:pt idx="46">
                  <c:v>639.3999999999999</c:v>
                </c:pt>
                <c:pt idx="80">
                  <c:v>55.70000000000001</c:v>
                </c:pt>
                <c:pt idx="81">
                  <c:v>104.5</c:v>
                </c:pt>
                <c:pt idx="82">
                  <c:v>150.2</c:v>
                </c:pt>
                <c:pt idx="83">
                  <c:v>174.4</c:v>
                </c:pt>
                <c:pt idx="84">
                  <c:v>206.2</c:v>
                </c:pt>
                <c:pt idx="85">
                  <c:v>247.5000000000001</c:v>
                </c:pt>
                <c:pt idx="86">
                  <c:v>294.3000000000001</c:v>
                </c:pt>
                <c:pt idx="87">
                  <c:v>344.2</c:v>
                </c:pt>
                <c:pt idx="88">
                  <c:v>393.0000000000001</c:v>
                </c:pt>
                <c:pt idx="89">
                  <c:v>439.6000000000001</c:v>
                </c:pt>
                <c:pt idx="90">
                  <c:v>484.4000000000001</c:v>
                </c:pt>
                <c:pt idx="91">
                  <c:v>527.1000000000001</c:v>
                </c:pt>
                <c:pt idx="92">
                  <c:v>567.9000000000001</c:v>
                </c:pt>
                <c:pt idx="93">
                  <c:v>606.3000000000001</c:v>
                </c:pt>
                <c:pt idx="94">
                  <c:v>642.5000000000001</c:v>
                </c:pt>
                <c:pt idx="95">
                  <c:v>664.4000000000001</c:v>
                </c:pt>
                <c:pt idx="96">
                  <c:v>664.4000000000001</c:v>
                </c:pt>
                <c:pt idx="135">
                  <c:v>55.90000000000001</c:v>
                </c:pt>
                <c:pt idx="136">
                  <c:v>110.8</c:v>
                </c:pt>
                <c:pt idx="137">
                  <c:v>164.6</c:v>
                </c:pt>
                <c:pt idx="138">
                  <c:v>193.3</c:v>
                </c:pt>
                <c:pt idx="139">
                  <c:v>222.9</c:v>
                </c:pt>
                <c:pt idx="140">
                  <c:v>262.4</c:v>
                </c:pt>
                <c:pt idx="141">
                  <c:v>307.8</c:v>
                </c:pt>
                <c:pt idx="142">
                  <c:v>355.1</c:v>
                </c:pt>
                <c:pt idx="143">
                  <c:v>400.1</c:v>
                </c:pt>
                <c:pt idx="144">
                  <c:v>443.1</c:v>
                </c:pt>
                <c:pt idx="145">
                  <c:v>484.0</c:v>
                </c:pt>
                <c:pt idx="146">
                  <c:v>522.9</c:v>
                </c:pt>
                <c:pt idx="147">
                  <c:v>559.5</c:v>
                </c:pt>
                <c:pt idx="148">
                  <c:v>593.9</c:v>
                </c:pt>
                <c:pt idx="149">
                  <c:v>626.2</c:v>
                </c:pt>
                <c:pt idx="150">
                  <c:v>654.3</c:v>
                </c:pt>
                <c:pt idx="151">
                  <c:v>664.7</c:v>
                </c:pt>
                <c:pt idx="188">
                  <c:v>55.7</c:v>
                </c:pt>
                <c:pt idx="189">
                  <c:v>110.9</c:v>
                </c:pt>
                <c:pt idx="190">
                  <c:v>164.2</c:v>
                </c:pt>
                <c:pt idx="191">
                  <c:v>188.9</c:v>
                </c:pt>
                <c:pt idx="192">
                  <c:v>220.6</c:v>
                </c:pt>
                <c:pt idx="193">
                  <c:v>260.9</c:v>
                </c:pt>
                <c:pt idx="194">
                  <c:v>307.3</c:v>
                </c:pt>
                <c:pt idx="195">
                  <c:v>354.6</c:v>
                </c:pt>
                <c:pt idx="196">
                  <c:v>399.6</c:v>
                </c:pt>
                <c:pt idx="197">
                  <c:v>442.6</c:v>
                </c:pt>
                <c:pt idx="198">
                  <c:v>483.5</c:v>
                </c:pt>
                <c:pt idx="199">
                  <c:v>522.4</c:v>
                </c:pt>
                <c:pt idx="200">
                  <c:v>559.0</c:v>
                </c:pt>
                <c:pt idx="201">
                  <c:v>593.4</c:v>
                </c:pt>
                <c:pt idx="202">
                  <c:v>625.7</c:v>
                </c:pt>
                <c:pt idx="203">
                  <c:v>652.2</c:v>
                </c:pt>
                <c:pt idx="204">
                  <c:v>652.2</c:v>
                </c:pt>
                <c:pt idx="453">
                  <c:v>19.8</c:v>
                </c:pt>
                <c:pt idx="454">
                  <c:v>39.1</c:v>
                </c:pt>
                <c:pt idx="455">
                  <c:v>68.9</c:v>
                </c:pt>
                <c:pt idx="456">
                  <c:v>107.1</c:v>
                </c:pt>
                <c:pt idx="457">
                  <c:v>149.9</c:v>
                </c:pt>
                <c:pt idx="458">
                  <c:v>200.5</c:v>
                </c:pt>
                <c:pt idx="459">
                  <c:v>250.9</c:v>
                </c:pt>
                <c:pt idx="460">
                  <c:v>299.8</c:v>
                </c:pt>
                <c:pt idx="461">
                  <c:v>346.4</c:v>
                </c:pt>
                <c:pt idx="462">
                  <c:v>390.9</c:v>
                </c:pt>
                <c:pt idx="463">
                  <c:v>433.2</c:v>
                </c:pt>
                <c:pt idx="464">
                  <c:v>473.5000000000001</c:v>
                </c:pt>
                <c:pt idx="465">
                  <c:v>520.1</c:v>
                </c:pt>
                <c:pt idx="466">
                  <c:v>555.6</c:v>
                </c:pt>
                <c:pt idx="467">
                  <c:v>584.8000000000001</c:v>
                </c:pt>
                <c:pt idx="468">
                  <c:v>596.5000000000001</c:v>
                </c:pt>
                <c:pt idx="469">
                  <c:v>596.5000000000001</c:v>
                </c:pt>
                <c:pt idx="470">
                  <c:v>596.5000000000001</c:v>
                </c:pt>
                <c:pt idx="471">
                  <c:v>596.5000000000001</c:v>
                </c:pt>
                <c:pt idx="472">
                  <c:v>596.5000000000001</c:v>
                </c:pt>
                <c:pt idx="473" formatCode="0">
                  <c:v>596.5000000000001</c:v>
                </c:pt>
              </c:numCache>
            </c:numRef>
          </c:yVal>
          <c:smooth val="0"/>
        </c:ser>
        <c:ser>
          <c:idx val="2"/>
          <c:order val="4"/>
          <c:tx>
            <c:v>kcETo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'--Data--'!$DD$4:$DD$493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39.489319</c:v>
                </c:pt>
                <c:pt idx="32">
                  <c:v>70.69619</c:v>
                </c:pt>
                <c:pt idx="33">
                  <c:v>100.992055</c:v>
                </c:pt>
                <c:pt idx="34">
                  <c:v>143.352478</c:v>
                </c:pt>
                <c:pt idx="35">
                  <c:v>190.36658</c:v>
                </c:pt>
                <c:pt idx="36">
                  <c:v>237.808952</c:v>
                </c:pt>
                <c:pt idx="37">
                  <c:v>289.96478</c:v>
                </c:pt>
                <c:pt idx="38">
                  <c:v>340.138588</c:v>
                </c:pt>
                <c:pt idx="39">
                  <c:v>396.140936</c:v>
                </c:pt>
                <c:pt idx="40">
                  <c:v>448.233258</c:v>
                </c:pt>
                <c:pt idx="41">
                  <c:v>501.897071</c:v>
                </c:pt>
                <c:pt idx="42">
                  <c:v>546.990625</c:v>
                </c:pt>
                <c:pt idx="43">
                  <c:v>572.95633</c:v>
                </c:pt>
                <c:pt idx="44">
                  <c:v>601.458433</c:v>
                </c:pt>
                <c:pt idx="45">
                  <c:v>629.706173</c:v>
                </c:pt>
                <c:pt idx="46">
                  <c:v>649.8213030000001</c:v>
                </c:pt>
                <c:pt idx="80">
                  <c:v>13.956404</c:v>
                </c:pt>
                <c:pt idx="81">
                  <c:v>35.278374</c:v>
                </c:pt>
                <c:pt idx="82">
                  <c:v>54.56318</c:v>
                </c:pt>
                <c:pt idx="83">
                  <c:v>83.852441</c:v>
                </c:pt>
                <c:pt idx="84">
                  <c:v>121.237361</c:v>
                </c:pt>
                <c:pt idx="85">
                  <c:v>167.421478</c:v>
                </c:pt>
                <c:pt idx="86">
                  <c:v>222.527849</c:v>
                </c:pt>
                <c:pt idx="87">
                  <c:v>271.182711</c:v>
                </c:pt>
                <c:pt idx="88">
                  <c:v>335.069634</c:v>
                </c:pt>
                <c:pt idx="89">
                  <c:v>401.80088</c:v>
                </c:pt>
                <c:pt idx="90">
                  <c:v>463.151405</c:v>
                </c:pt>
                <c:pt idx="91">
                  <c:v>521.008535</c:v>
                </c:pt>
                <c:pt idx="92">
                  <c:v>569.013195</c:v>
                </c:pt>
                <c:pt idx="93">
                  <c:v>616.962146</c:v>
                </c:pt>
                <c:pt idx="94">
                  <c:v>658.599482</c:v>
                </c:pt>
                <c:pt idx="95">
                  <c:v>701.134603</c:v>
                </c:pt>
                <c:pt idx="96">
                  <c:v>734.3590889999999</c:v>
                </c:pt>
                <c:pt idx="135">
                  <c:v>12.100718</c:v>
                </c:pt>
                <c:pt idx="136">
                  <c:v>30.868888</c:v>
                </c:pt>
                <c:pt idx="137">
                  <c:v>57.705823</c:v>
                </c:pt>
                <c:pt idx="138">
                  <c:v>93.127255</c:v>
                </c:pt>
                <c:pt idx="139">
                  <c:v>136.846842</c:v>
                </c:pt>
                <c:pt idx="140">
                  <c:v>176.457636</c:v>
                </c:pt>
                <c:pt idx="141">
                  <c:v>229.804145</c:v>
                </c:pt>
                <c:pt idx="142">
                  <c:v>287.538444</c:v>
                </c:pt>
                <c:pt idx="143">
                  <c:v>344.459821</c:v>
                </c:pt>
                <c:pt idx="144">
                  <c:v>404.837755</c:v>
                </c:pt>
                <c:pt idx="145">
                  <c:v>458.536259</c:v>
                </c:pt>
                <c:pt idx="146">
                  <c:v>512.2442550000001</c:v>
                </c:pt>
                <c:pt idx="147">
                  <c:v>558.894045</c:v>
                </c:pt>
                <c:pt idx="148">
                  <c:v>606.795875</c:v>
                </c:pt>
                <c:pt idx="149">
                  <c:v>647.054046</c:v>
                </c:pt>
                <c:pt idx="150">
                  <c:v>670.112035</c:v>
                </c:pt>
                <c:pt idx="151">
                  <c:v>693.404951</c:v>
                </c:pt>
                <c:pt idx="188">
                  <c:v>12.100718</c:v>
                </c:pt>
                <c:pt idx="189">
                  <c:v>30.868888</c:v>
                </c:pt>
                <c:pt idx="190">
                  <c:v>57.705823</c:v>
                </c:pt>
                <c:pt idx="191">
                  <c:v>93.127255</c:v>
                </c:pt>
                <c:pt idx="192">
                  <c:v>136.846842</c:v>
                </c:pt>
                <c:pt idx="193">
                  <c:v>176.457636</c:v>
                </c:pt>
                <c:pt idx="194">
                  <c:v>229.804145</c:v>
                </c:pt>
                <c:pt idx="195">
                  <c:v>287.538444</c:v>
                </c:pt>
                <c:pt idx="196">
                  <c:v>344.459821</c:v>
                </c:pt>
                <c:pt idx="197">
                  <c:v>404.837755</c:v>
                </c:pt>
                <c:pt idx="198">
                  <c:v>458.536259</c:v>
                </c:pt>
                <c:pt idx="199">
                  <c:v>512.2442550000001</c:v>
                </c:pt>
                <c:pt idx="200">
                  <c:v>558.894045</c:v>
                </c:pt>
                <c:pt idx="201">
                  <c:v>606.795875</c:v>
                </c:pt>
                <c:pt idx="202">
                  <c:v>647.054046</c:v>
                </c:pt>
                <c:pt idx="203">
                  <c:v>670.112035</c:v>
                </c:pt>
                <c:pt idx="204">
                  <c:v>693.404951</c:v>
                </c:pt>
                <c:pt idx="391">
                  <c:v>8.281000000000001</c:v>
                </c:pt>
                <c:pt idx="392">
                  <c:v>17.7065</c:v>
                </c:pt>
                <c:pt idx="393">
                  <c:v>32.192</c:v>
                </c:pt>
                <c:pt idx="394">
                  <c:v>51.844</c:v>
                </c:pt>
                <c:pt idx="395">
                  <c:v>71.763</c:v>
                </c:pt>
                <c:pt idx="396">
                  <c:v>96.99</c:v>
                </c:pt>
                <c:pt idx="397">
                  <c:v>127.1065</c:v>
                </c:pt>
                <c:pt idx="398">
                  <c:v>154.0445</c:v>
                </c:pt>
                <c:pt idx="399">
                  <c:v>192.578</c:v>
                </c:pt>
                <c:pt idx="400">
                  <c:v>224.321</c:v>
                </c:pt>
                <c:pt idx="401">
                  <c:v>264.389</c:v>
                </c:pt>
                <c:pt idx="402">
                  <c:v>308.147</c:v>
                </c:pt>
                <c:pt idx="403">
                  <c:v>356.243</c:v>
                </c:pt>
                <c:pt idx="404">
                  <c:v>407.876</c:v>
                </c:pt>
                <c:pt idx="405">
                  <c:v>449.231</c:v>
                </c:pt>
                <c:pt idx="406">
                  <c:v>493.673</c:v>
                </c:pt>
                <c:pt idx="407">
                  <c:v>542.64184</c:v>
                </c:pt>
                <c:pt idx="408">
                  <c:v>587.20084</c:v>
                </c:pt>
                <c:pt idx="409">
                  <c:v>626.56884</c:v>
                </c:pt>
                <c:pt idx="410">
                  <c:v>656.9418400000001</c:v>
                </c:pt>
                <c:pt idx="411">
                  <c:v>684.3438400000001</c:v>
                </c:pt>
                <c:pt idx="412">
                  <c:v>709.58584</c:v>
                </c:pt>
                <c:pt idx="413">
                  <c:v>736.9698400000001</c:v>
                </c:pt>
                <c:pt idx="414">
                  <c:v>736.9698400000001</c:v>
                </c:pt>
                <c:pt idx="415">
                  <c:v>736.9698400000001</c:v>
                </c:pt>
                <c:pt idx="416">
                  <c:v>736.9698400000001</c:v>
                </c:pt>
                <c:pt idx="417">
                  <c:v>736.9698400000001</c:v>
                </c:pt>
                <c:pt idx="418">
                  <c:v>736.9698400000001</c:v>
                </c:pt>
                <c:pt idx="419">
                  <c:v>736.9698400000001</c:v>
                </c:pt>
                <c:pt idx="420">
                  <c:v>736.9698400000001</c:v>
                </c:pt>
                <c:pt idx="421">
                  <c:v>736.9698400000001</c:v>
                </c:pt>
                <c:pt idx="422">
                  <c:v>736.9698400000001</c:v>
                </c:pt>
                <c:pt idx="423">
                  <c:v>736.9698400000001</c:v>
                </c:pt>
                <c:pt idx="453">
                  <c:v>15.072053</c:v>
                </c:pt>
                <c:pt idx="454">
                  <c:v>39.172128</c:v>
                </c:pt>
                <c:pt idx="455">
                  <c:v>71.65454299999999</c:v>
                </c:pt>
                <c:pt idx="456">
                  <c:v>112.504382</c:v>
                </c:pt>
                <c:pt idx="457">
                  <c:v>161.961544</c:v>
                </c:pt>
                <c:pt idx="458">
                  <c:v>206.093581</c:v>
                </c:pt>
                <c:pt idx="459">
                  <c:v>264.90364</c:v>
                </c:pt>
                <c:pt idx="460">
                  <c:v>327.622482</c:v>
                </c:pt>
                <c:pt idx="461">
                  <c:v>388.269695</c:v>
                </c:pt>
                <c:pt idx="462">
                  <c:v>449.22924</c:v>
                </c:pt>
                <c:pt idx="463">
                  <c:v>500.058674</c:v>
                </c:pt>
                <c:pt idx="464">
                  <c:v>550.733524</c:v>
                </c:pt>
                <c:pt idx="465">
                  <c:v>594.8611539999999</c:v>
                </c:pt>
                <c:pt idx="466">
                  <c:v>640.0466899999999</c:v>
                </c:pt>
                <c:pt idx="467">
                  <c:v>677.9404489999999</c:v>
                </c:pt>
                <c:pt idx="468">
                  <c:v>698.293105</c:v>
                </c:pt>
                <c:pt idx="469">
                  <c:v>698.293105</c:v>
                </c:pt>
                <c:pt idx="470">
                  <c:v>698.293105</c:v>
                </c:pt>
                <c:pt idx="471">
                  <c:v>698.293105</c:v>
                </c:pt>
                <c:pt idx="472">
                  <c:v>698.293105</c:v>
                </c:pt>
                <c:pt idx="473" formatCode="0">
                  <c:v>698.293105</c:v>
                </c:pt>
              </c:numCache>
            </c:numRef>
          </c:yVal>
          <c:smooth val="0"/>
        </c:ser>
        <c:ser>
          <c:idx val="5"/>
          <c:order val="5"/>
          <c:tx>
            <c:v>GWKrecc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'--Data--'!$DC$4:$DC$493</c:f>
              <c:numCache>
                <c:formatCode>General</c:formatCode>
                <c:ptCount val="490"/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25.0</c:v>
                </c:pt>
                <c:pt idx="398">
                  <c:v>25.0</c:v>
                </c:pt>
                <c:pt idx="399">
                  <c:v>70.0</c:v>
                </c:pt>
                <c:pt idx="400">
                  <c:v>105.0</c:v>
                </c:pt>
                <c:pt idx="401">
                  <c:v>125.0</c:v>
                </c:pt>
                <c:pt idx="402">
                  <c:v>185.0</c:v>
                </c:pt>
                <c:pt idx="403">
                  <c:v>250.0</c:v>
                </c:pt>
                <c:pt idx="404">
                  <c:v>315.0</c:v>
                </c:pt>
                <c:pt idx="405">
                  <c:v>380.0</c:v>
                </c:pt>
                <c:pt idx="406">
                  <c:v>445.0</c:v>
                </c:pt>
                <c:pt idx="407">
                  <c:v>510.0</c:v>
                </c:pt>
                <c:pt idx="408">
                  <c:v>575.0</c:v>
                </c:pt>
                <c:pt idx="409">
                  <c:v>640.0</c:v>
                </c:pt>
                <c:pt idx="410">
                  <c:v>705.0</c:v>
                </c:pt>
                <c:pt idx="411">
                  <c:v>770.0</c:v>
                </c:pt>
                <c:pt idx="412">
                  <c:v>810.0</c:v>
                </c:pt>
                <c:pt idx="413">
                  <c:v>845.0</c:v>
                </c:pt>
                <c:pt idx="414">
                  <c:v>870.0</c:v>
                </c:pt>
                <c:pt idx="415">
                  <c:v>870.0</c:v>
                </c:pt>
                <c:pt idx="416">
                  <c:v>870.0</c:v>
                </c:pt>
                <c:pt idx="417">
                  <c:v>870.0</c:v>
                </c:pt>
                <c:pt idx="418">
                  <c:v>870.0</c:v>
                </c:pt>
                <c:pt idx="419">
                  <c:v>870.0</c:v>
                </c:pt>
                <c:pt idx="420">
                  <c:v>870.0</c:v>
                </c:pt>
                <c:pt idx="421">
                  <c:v>870.0</c:v>
                </c:pt>
                <c:pt idx="422">
                  <c:v>870.0</c:v>
                </c:pt>
                <c:pt idx="423">
                  <c:v>870.0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443576"/>
        <c:axId val="2129446792"/>
      </c:scatterChart>
      <c:valAx>
        <c:axId val="212944357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9446792"/>
        <c:crosses val="autoZero"/>
        <c:crossBetween val="midCat"/>
      </c:valAx>
      <c:valAx>
        <c:axId val="2129446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4435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9398738321063"/>
          <c:y val="0.104459270500369"/>
          <c:w val="0.144530484840523"/>
          <c:h val="0.3175406285050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'--Data--'!$BD$4:$BD$493</c:f>
              <c:numCache>
                <c:formatCode>General</c:formatCode>
                <c:ptCount val="490"/>
                <c:pt idx="20">
                  <c:v>98.0</c:v>
                </c:pt>
                <c:pt idx="22">
                  <c:v>94.0</c:v>
                </c:pt>
                <c:pt idx="25">
                  <c:v>84.0</c:v>
                </c:pt>
                <c:pt idx="32">
                  <c:v>49.0</c:v>
                </c:pt>
                <c:pt idx="37">
                  <c:v>95.0</c:v>
                </c:pt>
                <c:pt idx="39">
                  <c:v>97.0</c:v>
                </c:pt>
                <c:pt idx="42">
                  <c:v>97.0</c:v>
                </c:pt>
                <c:pt idx="73">
                  <c:v>88.0</c:v>
                </c:pt>
                <c:pt idx="75">
                  <c:v>95.0</c:v>
                </c:pt>
                <c:pt idx="78">
                  <c:v>94.0</c:v>
                </c:pt>
                <c:pt idx="81">
                  <c:v>16.0</c:v>
                </c:pt>
                <c:pt idx="85">
                  <c:v>9.0</c:v>
                </c:pt>
                <c:pt idx="89">
                  <c:v>97.0</c:v>
                </c:pt>
                <c:pt idx="91">
                  <c:v>98.0</c:v>
                </c:pt>
                <c:pt idx="93">
                  <c:v>99.0</c:v>
                </c:pt>
                <c:pt idx="95">
                  <c:v>97.0</c:v>
                </c:pt>
                <c:pt idx="126">
                  <c:v>95.0</c:v>
                </c:pt>
                <c:pt idx="128">
                  <c:v>94.0</c:v>
                </c:pt>
                <c:pt idx="131">
                  <c:v>91.0</c:v>
                </c:pt>
                <c:pt idx="138">
                  <c:v>37.0</c:v>
                </c:pt>
                <c:pt idx="142">
                  <c:v>93.0</c:v>
                </c:pt>
                <c:pt idx="145">
                  <c:v>97.0</c:v>
                </c:pt>
                <c:pt idx="146">
                  <c:v>99.0</c:v>
                </c:pt>
                <c:pt idx="148">
                  <c:v>98.0</c:v>
                </c:pt>
                <c:pt idx="179">
                  <c:v>97.0</c:v>
                </c:pt>
                <c:pt idx="181">
                  <c:v>99.0</c:v>
                </c:pt>
                <c:pt idx="184">
                  <c:v>86.0</c:v>
                </c:pt>
                <c:pt idx="191">
                  <c:v>72.0</c:v>
                </c:pt>
                <c:pt idx="195">
                  <c:v>93.0</c:v>
                </c:pt>
                <c:pt idx="197">
                  <c:v>96.0</c:v>
                </c:pt>
                <c:pt idx="200">
                  <c:v>90.0</c:v>
                </c:pt>
                <c:pt idx="234">
                  <c:v>75.0</c:v>
                </c:pt>
                <c:pt idx="237">
                  <c:v>94.0</c:v>
                </c:pt>
                <c:pt idx="244">
                  <c:v>89.0</c:v>
                </c:pt>
                <c:pt idx="247">
                  <c:v>62.0</c:v>
                </c:pt>
                <c:pt idx="249">
                  <c:v>48.0</c:v>
                </c:pt>
                <c:pt idx="285">
                  <c:v>9.0</c:v>
                </c:pt>
                <c:pt idx="287">
                  <c:v>43.0</c:v>
                </c:pt>
                <c:pt idx="290">
                  <c:v>96.0</c:v>
                </c:pt>
                <c:pt idx="297">
                  <c:v>84.0</c:v>
                </c:pt>
                <c:pt idx="302">
                  <c:v>64.0</c:v>
                </c:pt>
                <c:pt idx="303">
                  <c:v>95.0</c:v>
                </c:pt>
                <c:pt idx="306">
                  <c:v>12.0</c:v>
                </c:pt>
                <c:pt idx="338">
                  <c:v>4.0</c:v>
                </c:pt>
                <c:pt idx="340">
                  <c:v>86.0</c:v>
                </c:pt>
                <c:pt idx="343">
                  <c:v>91.0</c:v>
                </c:pt>
                <c:pt idx="346">
                  <c:v>84.0</c:v>
                </c:pt>
                <c:pt idx="350">
                  <c:v>68.0</c:v>
                </c:pt>
                <c:pt idx="354">
                  <c:v>68.0</c:v>
                </c:pt>
                <c:pt idx="358">
                  <c:v>54.0</c:v>
                </c:pt>
                <c:pt idx="359">
                  <c:v>84.0</c:v>
                </c:pt>
                <c:pt idx="360">
                  <c:v>84.0</c:v>
                </c:pt>
                <c:pt idx="399">
                  <c:v>56.0</c:v>
                </c:pt>
                <c:pt idx="403">
                  <c:v>7.0</c:v>
                </c:pt>
                <c:pt idx="407">
                  <c:v>91.0</c:v>
                </c:pt>
                <c:pt idx="409">
                  <c:v>91.0</c:v>
                </c:pt>
                <c:pt idx="410">
                  <c:v>88.0</c:v>
                </c:pt>
                <c:pt idx="412">
                  <c:v>9.0</c:v>
                </c:pt>
                <c:pt idx="413">
                  <c:v>84.0</c:v>
                </c:pt>
                <c:pt idx="456">
                  <c:v>57.0</c:v>
                </c:pt>
                <c:pt idx="460">
                  <c:v>96.0</c:v>
                </c:pt>
                <c:pt idx="462">
                  <c:v>94.0</c:v>
                </c:pt>
                <c:pt idx="464">
                  <c:v>97.0</c:v>
                </c:pt>
                <c:pt idx="466">
                  <c:v>93.0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'--Data--'!$AF$4:$AF$493</c:f>
              <c:numCache>
                <c:formatCode>General</c:formatCode>
                <c:ptCount val="490"/>
                <c:pt idx="30">
                  <c:v>2.0</c:v>
                </c:pt>
                <c:pt idx="31">
                  <c:v>5.0</c:v>
                </c:pt>
                <c:pt idx="32">
                  <c:v>13.0</c:v>
                </c:pt>
                <c:pt idx="33">
                  <c:v>27.0</c:v>
                </c:pt>
                <c:pt idx="34">
                  <c:v>49.0</c:v>
                </c:pt>
                <c:pt idx="35">
                  <c:v>69.0</c:v>
                </c:pt>
                <c:pt idx="36">
                  <c:v>82.0</c:v>
                </c:pt>
                <c:pt idx="37">
                  <c:v>89.0</c:v>
                </c:pt>
                <c:pt idx="38">
                  <c:v>94.0</c:v>
                </c:pt>
                <c:pt idx="39">
                  <c:v>94.0</c:v>
                </c:pt>
                <c:pt idx="40">
                  <c:v>94.0</c:v>
                </c:pt>
                <c:pt idx="41">
                  <c:v>94.0</c:v>
                </c:pt>
                <c:pt idx="42">
                  <c:v>93.0</c:v>
                </c:pt>
                <c:pt idx="43">
                  <c:v>92.0</c:v>
                </c:pt>
                <c:pt idx="44">
                  <c:v>90.0</c:v>
                </c:pt>
                <c:pt idx="45">
                  <c:v>89.0</c:v>
                </c:pt>
                <c:pt idx="46">
                  <c:v>86.0</c:v>
                </c:pt>
                <c:pt idx="47">
                  <c:v>84.0</c:v>
                </c:pt>
                <c:pt idx="48">
                  <c:v>79.0</c:v>
                </c:pt>
                <c:pt idx="49">
                  <c:v>77.0</c:v>
                </c:pt>
                <c:pt idx="50">
                  <c:v>76.0</c:v>
                </c:pt>
                <c:pt idx="51">
                  <c:v>69.0</c:v>
                </c:pt>
                <c:pt idx="52">
                  <c:v>60.0</c:v>
                </c:pt>
                <c:pt idx="79">
                  <c:v>0.0</c:v>
                </c:pt>
                <c:pt idx="80">
                  <c:v>3.0</c:v>
                </c:pt>
                <c:pt idx="81">
                  <c:v>8.0</c:v>
                </c:pt>
                <c:pt idx="82">
                  <c:v>20.0</c:v>
                </c:pt>
                <c:pt idx="83">
                  <c:v>40.0</c:v>
                </c:pt>
                <c:pt idx="84">
                  <c:v>63.0</c:v>
                </c:pt>
                <c:pt idx="85">
                  <c:v>81.0</c:v>
                </c:pt>
                <c:pt idx="86">
                  <c:v>90.0</c:v>
                </c:pt>
                <c:pt idx="87">
                  <c:v>94.0</c:v>
                </c:pt>
                <c:pt idx="88">
                  <c:v>96.0</c:v>
                </c:pt>
                <c:pt idx="89">
                  <c:v>96.0</c:v>
                </c:pt>
                <c:pt idx="90">
                  <c:v>96.0</c:v>
                </c:pt>
                <c:pt idx="91">
                  <c:v>96.0</c:v>
                </c:pt>
                <c:pt idx="92">
                  <c:v>95.0</c:v>
                </c:pt>
                <c:pt idx="93">
                  <c:v>92.0</c:v>
                </c:pt>
                <c:pt idx="94">
                  <c:v>88.0</c:v>
                </c:pt>
                <c:pt idx="95">
                  <c:v>80.0</c:v>
                </c:pt>
                <c:pt idx="96">
                  <c:v>66.0</c:v>
                </c:pt>
                <c:pt idx="97">
                  <c:v>45.0</c:v>
                </c:pt>
                <c:pt idx="98">
                  <c:v>35.0</c:v>
                </c:pt>
                <c:pt idx="99">
                  <c:v>2.0</c:v>
                </c:pt>
                <c:pt idx="100">
                  <c:v>2.0</c:v>
                </c:pt>
                <c:pt idx="101">
                  <c:v>2.0</c:v>
                </c:pt>
                <c:pt idx="102">
                  <c:v>2.0</c:v>
                </c:pt>
                <c:pt idx="103">
                  <c:v>2.0</c:v>
                </c:pt>
                <c:pt idx="104">
                  <c:v>2.0</c:v>
                </c:pt>
                <c:pt idx="105">
                  <c:v>2.0</c:v>
                </c:pt>
                <c:pt idx="134">
                  <c:v>0.0</c:v>
                </c:pt>
                <c:pt idx="135">
                  <c:v>3.0</c:v>
                </c:pt>
                <c:pt idx="136">
                  <c:v>7.000000000000001</c:v>
                </c:pt>
                <c:pt idx="137">
                  <c:v>16.0</c:v>
                </c:pt>
                <c:pt idx="138">
                  <c:v>35.0</c:v>
                </c:pt>
                <c:pt idx="139">
                  <c:v>57</c:v>
                </c:pt>
                <c:pt idx="140">
                  <c:v>76.0</c:v>
                </c:pt>
                <c:pt idx="141">
                  <c:v>87.0</c:v>
                </c:pt>
                <c:pt idx="142">
                  <c:v>92.0</c:v>
                </c:pt>
                <c:pt idx="143">
                  <c:v>95.0</c:v>
                </c:pt>
                <c:pt idx="144">
                  <c:v>95.0</c:v>
                </c:pt>
                <c:pt idx="145">
                  <c:v>95.0</c:v>
                </c:pt>
                <c:pt idx="146">
                  <c:v>94.0</c:v>
                </c:pt>
                <c:pt idx="147">
                  <c:v>94.0</c:v>
                </c:pt>
                <c:pt idx="148">
                  <c:v>92.0</c:v>
                </c:pt>
                <c:pt idx="149">
                  <c:v>89.0</c:v>
                </c:pt>
                <c:pt idx="150">
                  <c:v>83.0</c:v>
                </c:pt>
                <c:pt idx="151">
                  <c:v>80.0</c:v>
                </c:pt>
                <c:pt idx="152">
                  <c:v>72.0</c:v>
                </c:pt>
                <c:pt idx="153">
                  <c:v>68.0</c:v>
                </c:pt>
                <c:pt idx="154">
                  <c:v>56.00000000000001</c:v>
                </c:pt>
                <c:pt idx="155">
                  <c:v>53.0</c:v>
                </c:pt>
                <c:pt idx="156">
                  <c:v>46.0</c:v>
                </c:pt>
                <c:pt idx="157">
                  <c:v>24.0</c:v>
                </c:pt>
                <c:pt idx="158">
                  <c:v>5.0</c:v>
                </c:pt>
                <c:pt idx="187">
                  <c:v>0.0</c:v>
                </c:pt>
                <c:pt idx="188">
                  <c:v>3.0</c:v>
                </c:pt>
                <c:pt idx="189">
                  <c:v>8.0</c:v>
                </c:pt>
                <c:pt idx="190">
                  <c:v>19.0</c:v>
                </c:pt>
                <c:pt idx="191">
                  <c:v>39.0</c:v>
                </c:pt>
                <c:pt idx="192">
                  <c:v>61.0</c:v>
                </c:pt>
                <c:pt idx="193">
                  <c:v>79.0</c:v>
                </c:pt>
                <c:pt idx="194">
                  <c:v>88.0</c:v>
                </c:pt>
                <c:pt idx="195">
                  <c:v>93.0</c:v>
                </c:pt>
                <c:pt idx="196">
                  <c:v>95.0</c:v>
                </c:pt>
                <c:pt idx="197">
                  <c:v>95.0</c:v>
                </c:pt>
                <c:pt idx="198">
                  <c:v>95.0</c:v>
                </c:pt>
                <c:pt idx="199">
                  <c:v>94.0</c:v>
                </c:pt>
                <c:pt idx="200">
                  <c:v>94.0</c:v>
                </c:pt>
                <c:pt idx="201">
                  <c:v>92.0</c:v>
                </c:pt>
                <c:pt idx="202">
                  <c:v>89.0</c:v>
                </c:pt>
                <c:pt idx="203">
                  <c:v>82.0</c:v>
                </c:pt>
                <c:pt idx="204">
                  <c:v>78.0</c:v>
                </c:pt>
                <c:pt idx="205">
                  <c:v>71.0</c:v>
                </c:pt>
                <c:pt idx="206">
                  <c:v>66.0</c:v>
                </c:pt>
                <c:pt idx="207">
                  <c:v>54.0</c:v>
                </c:pt>
                <c:pt idx="208">
                  <c:v>50.0</c:v>
                </c:pt>
                <c:pt idx="209">
                  <c:v>42.0</c:v>
                </c:pt>
                <c:pt idx="210">
                  <c:v>24.0</c:v>
                </c:pt>
                <c:pt idx="211">
                  <c:v>20.0</c:v>
                </c:pt>
                <c:pt idx="451">
                  <c:v>0.0</c:v>
                </c:pt>
                <c:pt idx="452">
                  <c:v>0.0</c:v>
                </c:pt>
                <c:pt idx="453">
                  <c:v>7.000000000000001</c:v>
                </c:pt>
                <c:pt idx="454">
                  <c:v>18.0</c:v>
                </c:pt>
                <c:pt idx="455">
                  <c:v>36.0</c:v>
                </c:pt>
                <c:pt idx="456">
                  <c:v>60.0</c:v>
                </c:pt>
                <c:pt idx="457">
                  <c:v>78.0</c:v>
                </c:pt>
                <c:pt idx="458">
                  <c:v>88.0</c:v>
                </c:pt>
                <c:pt idx="459">
                  <c:v>93.0</c:v>
                </c:pt>
                <c:pt idx="460">
                  <c:v>96.0</c:v>
                </c:pt>
                <c:pt idx="461">
                  <c:v>96.0</c:v>
                </c:pt>
                <c:pt idx="462">
                  <c:v>95.0</c:v>
                </c:pt>
                <c:pt idx="463">
                  <c:v>95.0</c:v>
                </c:pt>
                <c:pt idx="464">
                  <c:v>94.0</c:v>
                </c:pt>
                <c:pt idx="465">
                  <c:v>93.0</c:v>
                </c:pt>
                <c:pt idx="466">
                  <c:v>89.0</c:v>
                </c:pt>
                <c:pt idx="467">
                  <c:v>82.0</c:v>
                </c:pt>
                <c:pt idx="468">
                  <c:v>71.0</c:v>
                </c:pt>
                <c:pt idx="469">
                  <c:v>65.0</c:v>
                </c:pt>
                <c:pt idx="470">
                  <c:v>53.0</c:v>
                </c:pt>
                <c:pt idx="471">
                  <c:v>45.0</c:v>
                </c:pt>
                <c:pt idx="472">
                  <c:v>33.0</c:v>
                </c:pt>
              </c:numCache>
            </c:numRef>
          </c:yVal>
          <c:smooth val="0"/>
        </c:ser>
        <c:ser>
          <c:idx val="3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'--Data--'!$BO$5:$BO$493</c:f>
              <c:numCache>
                <c:formatCode>General</c:formatCode>
                <c:ptCount val="489"/>
                <c:pt idx="29">
                  <c:v>0.04</c:v>
                </c:pt>
                <c:pt idx="30">
                  <c:v>0.07</c:v>
                </c:pt>
                <c:pt idx="31">
                  <c:v>0.1</c:v>
                </c:pt>
                <c:pt idx="32">
                  <c:v>0.29</c:v>
                </c:pt>
                <c:pt idx="33">
                  <c:v>0.52</c:v>
                </c:pt>
                <c:pt idx="34">
                  <c:v>0.74</c:v>
                </c:pt>
                <c:pt idx="35">
                  <c:v>0.97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78">
                  <c:v>0.03</c:v>
                </c:pt>
                <c:pt idx="79">
                  <c:v>0.06</c:v>
                </c:pt>
                <c:pt idx="80">
                  <c:v>0.09</c:v>
                </c:pt>
                <c:pt idx="81">
                  <c:v>0.23</c:v>
                </c:pt>
                <c:pt idx="82">
                  <c:v>0.41</c:v>
                </c:pt>
                <c:pt idx="83">
                  <c:v>0.59</c:v>
                </c:pt>
                <c:pt idx="84">
                  <c:v>0.77</c:v>
                </c:pt>
                <c:pt idx="85">
                  <c:v>0.95</c:v>
                </c:pt>
                <c:pt idx="86">
                  <c:v>1.0</c:v>
                </c:pt>
                <c:pt idx="87">
                  <c:v>1.0</c:v>
                </c:pt>
                <c:pt idx="88">
                  <c:v>1.0</c:v>
                </c:pt>
                <c:pt idx="89">
                  <c:v>1.0</c:v>
                </c:pt>
                <c:pt idx="90">
                  <c:v>1.0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133">
                  <c:v>0.01</c:v>
                </c:pt>
                <c:pt idx="134">
                  <c:v>0.04</c:v>
                </c:pt>
                <c:pt idx="135">
                  <c:v>0.07</c:v>
                </c:pt>
                <c:pt idx="136">
                  <c:v>0.13</c:v>
                </c:pt>
                <c:pt idx="137">
                  <c:v>0.36</c:v>
                </c:pt>
                <c:pt idx="138">
                  <c:v>0.58</c:v>
                </c:pt>
                <c:pt idx="139">
                  <c:v>0.81</c:v>
                </c:pt>
                <c:pt idx="140">
                  <c:v>1.0</c:v>
                </c:pt>
                <c:pt idx="141">
                  <c:v>1.0</c:v>
                </c:pt>
                <c:pt idx="142">
                  <c:v>1.0</c:v>
                </c:pt>
                <c:pt idx="143">
                  <c:v>1.0</c:v>
                </c:pt>
                <c:pt idx="144">
                  <c:v>1.0</c:v>
                </c:pt>
                <c:pt idx="145">
                  <c:v>1.0</c:v>
                </c:pt>
                <c:pt idx="146">
                  <c:v>1.0</c:v>
                </c:pt>
                <c:pt idx="147">
                  <c:v>1.0</c:v>
                </c:pt>
                <c:pt idx="148">
                  <c:v>1.0</c:v>
                </c:pt>
                <c:pt idx="149">
                  <c:v>1.0</c:v>
                </c:pt>
                <c:pt idx="150">
                  <c:v>1.0</c:v>
                </c:pt>
                <c:pt idx="186">
                  <c:v>0.02</c:v>
                </c:pt>
                <c:pt idx="187">
                  <c:v>0.05</c:v>
                </c:pt>
                <c:pt idx="188">
                  <c:v>0.08</c:v>
                </c:pt>
                <c:pt idx="189">
                  <c:v>0.16</c:v>
                </c:pt>
                <c:pt idx="190">
                  <c:v>0.39</c:v>
                </c:pt>
                <c:pt idx="191">
                  <c:v>0.61</c:v>
                </c:pt>
                <c:pt idx="192">
                  <c:v>0.84</c:v>
                </c:pt>
                <c:pt idx="193">
                  <c:v>1.0</c:v>
                </c:pt>
                <c:pt idx="194">
                  <c:v>1.0</c:v>
                </c:pt>
                <c:pt idx="195">
                  <c:v>1.0</c:v>
                </c:pt>
                <c:pt idx="196">
                  <c:v>1.0</c:v>
                </c:pt>
                <c:pt idx="197">
                  <c:v>1.0</c:v>
                </c:pt>
                <c:pt idx="198">
                  <c:v>1.0</c:v>
                </c:pt>
                <c:pt idx="199">
                  <c:v>1.0</c:v>
                </c:pt>
                <c:pt idx="200">
                  <c:v>1.0</c:v>
                </c:pt>
                <c:pt idx="201">
                  <c:v>1.0</c:v>
                </c:pt>
                <c:pt idx="202">
                  <c:v>1.0</c:v>
                </c:pt>
                <c:pt idx="230">
                  <c:v>1.0</c:v>
                </c:pt>
                <c:pt idx="231">
                  <c:v>1.0</c:v>
                </c:pt>
                <c:pt idx="232">
                  <c:v>1.0</c:v>
                </c:pt>
                <c:pt idx="233">
                  <c:v>1.0</c:v>
                </c:pt>
                <c:pt idx="234">
                  <c:v>1.0</c:v>
                </c:pt>
                <c:pt idx="235">
                  <c:v>1.0</c:v>
                </c:pt>
                <c:pt idx="236">
                  <c:v>1.0</c:v>
                </c:pt>
                <c:pt idx="237">
                  <c:v>1.0</c:v>
                </c:pt>
                <c:pt idx="238">
                  <c:v>1.0</c:v>
                </c:pt>
                <c:pt idx="239">
                  <c:v>1.0</c:v>
                </c:pt>
                <c:pt idx="240">
                  <c:v>1.0</c:v>
                </c:pt>
                <c:pt idx="241">
                  <c:v>1.0</c:v>
                </c:pt>
                <c:pt idx="242">
                  <c:v>1.0</c:v>
                </c:pt>
                <c:pt idx="243">
                  <c:v>1.0</c:v>
                </c:pt>
                <c:pt idx="244">
                  <c:v>1.0</c:v>
                </c:pt>
                <c:pt idx="245">
                  <c:v>1.0</c:v>
                </c:pt>
                <c:pt idx="246">
                  <c:v>1.0</c:v>
                </c:pt>
                <c:pt idx="247">
                  <c:v>1.0</c:v>
                </c:pt>
                <c:pt idx="248">
                  <c:v>1.0</c:v>
                </c:pt>
                <c:pt idx="249">
                  <c:v>1.0</c:v>
                </c:pt>
                <c:pt idx="250">
                  <c:v>1.0</c:v>
                </c:pt>
                <c:pt idx="251">
                  <c:v>1.0</c:v>
                </c:pt>
                <c:pt idx="252">
                  <c:v>1.0</c:v>
                </c:pt>
                <c:pt idx="253">
                  <c:v>1.0</c:v>
                </c:pt>
                <c:pt idx="254">
                  <c:v>1.0</c:v>
                </c:pt>
                <c:pt idx="255">
                  <c:v>1.0</c:v>
                </c:pt>
                <c:pt idx="256">
                  <c:v>1.0</c:v>
                </c:pt>
                <c:pt idx="257">
                  <c:v>1.0</c:v>
                </c:pt>
                <c:pt idx="258">
                  <c:v>1.0</c:v>
                </c:pt>
                <c:pt idx="259">
                  <c:v>1.0</c:v>
                </c:pt>
                <c:pt idx="260">
                  <c:v>1.0</c:v>
                </c:pt>
                <c:pt idx="261">
                  <c:v>1.0</c:v>
                </c:pt>
                <c:pt idx="262">
                  <c:v>1.0</c:v>
                </c:pt>
                <c:pt idx="263">
                  <c:v>1.0</c:v>
                </c:pt>
                <c:pt idx="450">
                  <c:v>0.02</c:v>
                </c:pt>
                <c:pt idx="451">
                  <c:v>0.05</c:v>
                </c:pt>
                <c:pt idx="452">
                  <c:v>0.08</c:v>
                </c:pt>
                <c:pt idx="453">
                  <c:v>0.16</c:v>
                </c:pt>
                <c:pt idx="454">
                  <c:v>0.39</c:v>
                </c:pt>
                <c:pt idx="455">
                  <c:v>0.61</c:v>
                </c:pt>
                <c:pt idx="456">
                  <c:v>0.84</c:v>
                </c:pt>
                <c:pt idx="457">
                  <c:v>1.0</c:v>
                </c:pt>
                <c:pt idx="458">
                  <c:v>1.0</c:v>
                </c:pt>
                <c:pt idx="459">
                  <c:v>1.0</c:v>
                </c:pt>
                <c:pt idx="460">
                  <c:v>1.0</c:v>
                </c:pt>
                <c:pt idx="461">
                  <c:v>1.0</c:v>
                </c:pt>
                <c:pt idx="462">
                  <c:v>1.0</c:v>
                </c:pt>
                <c:pt idx="463">
                  <c:v>1.0</c:v>
                </c:pt>
                <c:pt idx="464">
                  <c:v>1.0</c:v>
                </c:pt>
                <c:pt idx="465">
                  <c:v>1.0</c:v>
                </c:pt>
                <c:pt idx="466">
                  <c:v>1.0</c:v>
                </c:pt>
                <c:pt idx="467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145432"/>
        <c:axId val="-2113142232"/>
      </c:scatterChart>
      <c:valAx>
        <c:axId val="-211314543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3142232"/>
        <c:crosses val="autoZero"/>
        <c:crossBetween val="midCat"/>
      </c:valAx>
      <c:valAx>
        <c:axId val="-2113142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Canopy</a:t>
                </a:r>
                <a:r>
                  <a:rPr lang="en-US" baseline="0"/>
                  <a:t> cover %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314543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17646432743534"/>
          <c:h val="0.21169375233673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8575">
              <a:noFill/>
            </a:ln>
          </c:spPr>
          <c:xVal>
            <c:numRef>
              <c:f>'--Data--'!$BD$4:$BD$493</c:f>
              <c:numCache>
                <c:formatCode>General</c:formatCode>
                <c:ptCount val="490"/>
                <c:pt idx="20">
                  <c:v>98.0</c:v>
                </c:pt>
                <c:pt idx="22">
                  <c:v>94.0</c:v>
                </c:pt>
                <c:pt idx="25">
                  <c:v>84.0</c:v>
                </c:pt>
                <c:pt idx="32">
                  <c:v>49.0</c:v>
                </c:pt>
                <c:pt idx="37">
                  <c:v>95.0</c:v>
                </c:pt>
                <c:pt idx="39">
                  <c:v>97.0</c:v>
                </c:pt>
                <c:pt idx="42">
                  <c:v>97.0</c:v>
                </c:pt>
                <c:pt idx="73">
                  <c:v>88.0</c:v>
                </c:pt>
                <c:pt idx="75">
                  <c:v>95.0</c:v>
                </c:pt>
                <c:pt idx="78">
                  <c:v>94.0</c:v>
                </c:pt>
                <c:pt idx="81">
                  <c:v>16.0</c:v>
                </c:pt>
                <c:pt idx="85">
                  <c:v>9.0</c:v>
                </c:pt>
                <c:pt idx="89">
                  <c:v>97.0</c:v>
                </c:pt>
                <c:pt idx="91">
                  <c:v>98.0</c:v>
                </c:pt>
                <c:pt idx="93">
                  <c:v>99.0</c:v>
                </c:pt>
                <c:pt idx="95">
                  <c:v>97.0</c:v>
                </c:pt>
                <c:pt idx="126">
                  <c:v>95.0</c:v>
                </c:pt>
                <c:pt idx="128">
                  <c:v>94.0</c:v>
                </c:pt>
                <c:pt idx="131">
                  <c:v>91.0</c:v>
                </c:pt>
                <c:pt idx="138">
                  <c:v>37.0</c:v>
                </c:pt>
                <c:pt idx="142">
                  <c:v>93.0</c:v>
                </c:pt>
                <c:pt idx="145">
                  <c:v>97.0</c:v>
                </c:pt>
                <c:pt idx="146">
                  <c:v>99.0</c:v>
                </c:pt>
                <c:pt idx="148">
                  <c:v>98.0</c:v>
                </c:pt>
                <c:pt idx="179">
                  <c:v>97.0</c:v>
                </c:pt>
                <c:pt idx="181">
                  <c:v>99.0</c:v>
                </c:pt>
                <c:pt idx="184">
                  <c:v>86.0</c:v>
                </c:pt>
                <c:pt idx="191">
                  <c:v>72.0</c:v>
                </c:pt>
                <c:pt idx="195">
                  <c:v>93.0</c:v>
                </c:pt>
                <c:pt idx="197">
                  <c:v>96.0</c:v>
                </c:pt>
                <c:pt idx="200">
                  <c:v>90.0</c:v>
                </c:pt>
                <c:pt idx="234">
                  <c:v>75.0</c:v>
                </c:pt>
                <c:pt idx="237">
                  <c:v>94.0</c:v>
                </c:pt>
                <c:pt idx="244">
                  <c:v>89.0</c:v>
                </c:pt>
                <c:pt idx="247">
                  <c:v>62.0</c:v>
                </c:pt>
                <c:pt idx="249">
                  <c:v>48.0</c:v>
                </c:pt>
                <c:pt idx="285">
                  <c:v>9.0</c:v>
                </c:pt>
                <c:pt idx="287">
                  <c:v>43.0</c:v>
                </c:pt>
                <c:pt idx="290">
                  <c:v>96.0</c:v>
                </c:pt>
                <c:pt idx="297">
                  <c:v>84.0</c:v>
                </c:pt>
                <c:pt idx="302">
                  <c:v>64.0</c:v>
                </c:pt>
                <c:pt idx="303">
                  <c:v>95.0</c:v>
                </c:pt>
                <c:pt idx="306">
                  <c:v>12.0</c:v>
                </c:pt>
                <c:pt idx="338">
                  <c:v>4.0</c:v>
                </c:pt>
                <c:pt idx="340">
                  <c:v>86.0</c:v>
                </c:pt>
                <c:pt idx="343">
                  <c:v>91.0</c:v>
                </c:pt>
                <c:pt idx="346">
                  <c:v>84.0</c:v>
                </c:pt>
                <c:pt idx="350">
                  <c:v>68.0</c:v>
                </c:pt>
                <c:pt idx="354">
                  <c:v>68.0</c:v>
                </c:pt>
                <c:pt idx="358">
                  <c:v>54.0</c:v>
                </c:pt>
                <c:pt idx="359">
                  <c:v>84.0</c:v>
                </c:pt>
                <c:pt idx="360">
                  <c:v>84.0</c:v>
                </c:pt>
                <c:pt idx="399">
                  <c:v>56.0</c:v>
                </c:pt>
                <c:pt idx="403">
                  <c:v>7.0</c:v>
                </c:pt>
                <c:pt idx="407">
                  <c:v>91.0</c:v>
                </c:pt>
                <c:pt idx="409">
                  <c:v>91.0</c:v>
                </c:pt>
                <c:pt idx="410">
                  <c:v>88.0</c:v>
                </c:pt>
                <c:pt idx="412">
                  <c:v>9.0</c:v>
                </c:pt>
                <c:pt idx="413">
                  <c:v>84.0</c:v>
                </c:pt>
                <c:pt idx="456">
                  <c:v>57.0</c:v>
                </c:pt>
                <c:pt idx="460">
                  <c:v>96.0</c:v>
                </c:pt>
                <c:pt idx="462">
                  <c:v>94.0</c:v>
                </c:pt>
                <c:pt idx="464">
                  <c:v>97.0</c:v>
                </c:pt>
                <c:pt idx="466">
                  <c:v>93.0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1"/>
          <c:order val="1"/>
          <c:tx>
            <c:v>SWB</c:v>
          </c:tx>
          <c:spPr>
            <a:ln w="28575">
              <a:noFill/>
            </a:ln>
          </c:spPr>
          <c:xVal>
            <c:numRef>
              <c:f>'--Data--'!$AF$4:$AF$493</c:f>
              <c:numCache>
                <c:formatCode>General</c:formatCode>
                <c:ptCount val="490"/>
                <c:pt idx="30">
                  <c:v>2.0</c:v>
                </c:pt>
                <c:pt idx="31">
                  <c:v>5.0</c:v>
                </c:pt>
                <c:pt idx="32">
                  <c:v>13.0</c:v>
                </c:pt>
                <c:pt idx="33">
                  <c:v>27.0</c:v>
                </c:pt>
                <c:pt idx="34">
                  <c:v>49.0</c:v>
                </c:pt>
                <c:pt idx="35">
                  <c:v>69.0</c:v>
                </c:pt>
                <c:pt idx="36">
                  <c:v>82.0</c:v>
                </c:pt>
                <c:pt idx="37">
                  <c:v>89.0</c:v>
                </c:pt>
                <c:pt idx="38">
                  <c:v>94.0</c:v>
                </c:pt>
                <c:pt idx="39">
                  <c:v>94.0</c:v>
                </c:pt>
                <c:pt idx="40">
                  <c:v>94.0</c:v>
                </c:pt>
                <c:pt idx="41">
                  <c:v>94.0</c:v>
                </c:pt>
                <c:pt idx="42">
                  <c:v>93.0</c:v>
                </c:pt>
                <c:pt idx="43">
                  <c:v>92.0</c:v>
                </c:pt>
                <c:pt idx="44">
                  <c:v>90.0</c:v>
                </c:pt>
                <c:pt idx="45">
                  <c:v>89.0</c:v>
                </c:pt>
                <c:pt idx="46">
                  <c:v>86.0</c:v>
                </c:pt>
                <c:pt idx="47">
                  <c:v>84.0</c:v>
                </c:pt>
                <c:pt idx="48">
                  <c:v>79.0</c:v>
                </c:pt>
                <c:pt idx="49">
                  <c:v>77.0</c:v>
                </c:pt>
                <c:pt idx="50">
                  <c:v>76.0</c:v>
                </c:pt>
                <c:pt idx="51">
                  <c:v>69.0</c:v>
                </c:pt>
                <c:pt idx="52">
                  <c:v>60.0</c:v>
                </c:pt>
                <c:pt idx="79">
                  <c:v>0.0</c:v>
                </c:pt>
                <c:pt idx="80">
                  <c:v>3.0</c:v>
                </c:pt>
                <c:pt idx="81">
                  <c:v>8.0</c:v>
                </c:pt>
                <c:pt idx="82">
                  <c:v>20.0</c:v>
                </c:pt>
                <c:pt idx="83">
                  <c:v>40.0</c:v>
                </c:pt>
                <c:pt idx="84">
                  <c:v>63.0</c:v>
                </c:pt>
                <c:pt idx="85">
                  <c:v>81.0</c:v>
                </c:pt>
                <c:pt idx="86">
                  <c:v>90.0</c:v>
                </c:pt>
                <c:pt idx="87">
                  <c:v>94.0</c:v>
                </c:pt>
                <c:pt idx="88">
                  <c:v>96.0</c:v>
                </c:pt>
                <c:pt idx="89">
                  <c:v>96.0</c:v>
                </c:pt>
                <c:pt idx="90">
                  <c:v>96.0</c:v>
                </c:pt>
                <c:pt idx="91">
                  <c:v>96.0</c:v>
                </c:pt>
                <c:pt idx="92">
                  <c:v>95.0</c:v>
                </c:pt>
                <c:pt idx="93">
                  <c:v>92.0</c:v>
                </c:pt>
                <c:pt idx="94">
                  <c:v>88.0</c:v>
                </c:pt>
                <c:pt idx="95">
                  <c:v>80.0</c:v>
                </c:pt>
                <c:pt idx="96">
                  <c:v>66.0</c:v>
                </c:pt>
                <c:pt idx="97">
                  <c:v>45.0</c:v>
                </c:pt>
                <c:pt idx="98">
                  <c:v>35.0</c:v>
                </c:pt>
                <c:pt idx="99">
                  <c:v>2.0</c:v>
                </c:pt>
                <c:pt idx="100">
                  <c:v>2.0</c:v>
                </c:pt>
                <c:pt idx="101">
                  <c:v>2.0</c:v>
                </c:pt>
                <c:pt idx="102">
                  <c:v>2.0</c:v>
                </c:pt>
                <c:pt idx="103">
                  <c:v>2.0</c:v>
                </c:pt>
                <c:pt idx="104">
                  <c:v>2.0</c:v>
                </c:pt>
                <c:pt idx="105">
                  <c:v>2.0</c:v>
                </c:pt>
                <c:pt idx="134">
                  <c:v>0.0</c:v>
                </c:pt>
                <c:pt idx="135">
                  <c:v>3.0</c:v>
                </c:pt>
                <c:pt idx="136">
                  <c:v>7.000000000000001</c:v>
                </c:pt>
                <c:pt idx="137">
                  <c:v>16.0</c:v>
                </c:pt>
                <c:pt idx="138">
                  <c:v>35.0</c:v>
                </c:pt>
                <c:pt idx="139">
                  <c:v>57</c:v>
                </c:pt>
                <c:pt idx="140">
                  <c:v>76.0</c:v>
                </c:pt>
                <c:pt idx="141">
                  <c:v>87.0</c:v>
                </c:pt>
                <c:pt idx="142">
                  <c:v>92.0</c:v>
                </c:pt>
                <c:pt idx="143">
                  <c:v>95.0</c:v>
                </c:pt>
                <c:pt idx="144">
                  <c:v>95.0</c:v>
                </c:pt>
                <c:pt idx="145">
                  <c:v>95.0</c:v>
                </c:pt>
                <c:pt idx="146">
                  <c:v>94.0</c:v>
                </c:pt>
                <c:pt idx="147">
                  <c:v>94.0</c:v>
                </c:pt>
                <c:pt idx="148">
                  <c:v>92.0</c:v>
                </c:pt>
                <c:pt idx="149">
                  <c:v>89.0</c:v>
                </c:pt>
                <c:pt idx="150">
                  <c:v>83.0</c:v>
                </c:pt>
                <c:pt idx="151">
                  <c:v>80.0</c:v>
                </c:pt>
                <c:pt idx="152">
                  <c:v>72.0</c:v>
                </c:pt>
                <c:pt idx="153">
                  <c:v>68.0</c:v>
                </c:pt>
                <c:pt idx="154">
                  <c:v>56.00000000000001</c:v>
                </c:pt>
                <c:pt idx="155">
                  <c:v>53.0</c:v>
                </c:pt>
                <c:pt idx="156">
                  <c:v>46.0</c:v>
                </c:pt>
                <c:pt idx="157">
                  <c:v>24.0</c:v>
                </c:pt>
                <c:pt idx="158">
                  <c:v>5.0</c:v>
                </c:pt>
                <c:pt idx="187">
                  <c:v>0.0</c:v>
                </c:pt>
                <c:pt idx="188">
                  <c:v>3.0</c:v>
                </c:pt>
                <c:pt idx="189">
                  <c:v>8.0</c:v>
                </c:pt>
                <c:pt idx="190">
                  <c:v>19.0</c:v>
                </c:pt>
                <c:pt idx="191">
                  <c:v>39.0</c:v>
                </c:pt>
                <c:pt idx="192">
                  <c:v>61.0</c:v>
                </c:pt>
                <c:pt idx="193">
                  <c:v>79.0</c:v>
                </c:pt>
                <c:pt idx="194">
                  <c:v>88.0</c:v>
                </c:pt>
                <c:pt idx="195">
                  <c:v>93.0</c:v>
                </c:pt>
                <c:pt idx="196">
                  <c:v>95.0</c:v>
                </c:pt>
                <c:pt idx="197">
                  <c:v>95.0</c:v>
                </c:pt>
                <c:pt idx="198">
                  <c:v>95.0</c:v>
                </c:pt>
                <c:pt idx="199">
                  <c:v>94.0</c:v>
                </c:pt>
                <c:pt idx="200">
                  <c:v>94.0</c:v>
                </c:pt>
                <c:pt idx="201">
                  <c:v>92.0</c:v>
                </c:pt>
                <c:pt idx="202">
                  <c:v>89.0</c:v>
                </c:pt>
                <c:pt idx="203">
                  <c:v>82.0</c:v>
                </c:pt>
                <c:pt idx="204">
                  <c:v>78.0</c:v>
                </c:pt>
                <c:pt idx="205">
                  <c:v>71.0</c:v>
                </c:pt>
                <c:pt idx="206">
                  <c:v>66.0</c:v>
                </c:pt>
                <c:pt idx="207">
                  <c:v>54.0</c:v>
                </c:pt>
                <c:pt idx="208">
                  <c:v>50.0</c:v>
                </c:pt>
                <c:pt idx="209">
                  <c:v>42.0</c:v>
                </c:pt>
                <c:pt idx="210">
                  <c:v>24.0</c:v>
                </c:pt>
                <c:pt idx="211">
                  <c:v>20.0</c:v>
                </c:pt>
                <c:pt idx="451">
                  <c:v>0.0</c:v>
                </c:pt>
                <c:pt idx="452">
                  <c:v>0.0</c:v>
                </c:pt>
                <c:pt idx="453">
                  <c:v>7.000000000000001</c:v>
                </c:pt>
                <c:pt idx="454">
                  <c:v>18.0</c:v>
                </c:pt>
                <c:pt idx="455">
                  <c:v>36.0</c:v>
                </c:pt>
                <c:pt idx="456">
                  <c:v>60.0</c:v>
                </c:pt>
                <c:pt idx="457">
                  <c:v>78.0</c:v>
                </c:pt>
                <c:pt idx="458">
                  <c:v>88.0</c:v>
                </c:pt>
                <c:pt idx="459">
                  <c:v>93.0</c:v>
                </c:pt>
                <c:pt idx="460">
                  <c:v>96.0</c:v>
                </c:pt>
                <c:pt idx="461">
                  <c:v>96.0</c:v>
                </c:pt>
                <c:pt idx="462">
                  <c:v>95.0</c:v>
                </c:pt>
                <c:pt idx="463">
                  <c:v>95.0</c:v>
                </c:pt>
                <c:pt idx="464">
                  <c:v>94.0</c:v>
                </c:pt>
                <c:pt idx="465">
                  <c:v>93.0</c:v>
                </c:pt>
                <c:pt idx="466">
                  <c:v>89.0</c:v>
                </c:pt>
                <c:pt idx="467">
                  <c:v>82.0</c:v>
                </c:pt>
                <c:pt idx="468">
                  <c:v>71.0</c:v>
                </c:pt>
                <c:pt idx="469">
                  <c:v>65.0</c:v>
                </c:pt>
                <c:pt idx="470">
                  <c:v>53.0</c:v>
                </c:pt>
                <c:pt idx="471">
                  <c:v>45.0</c:v>
                </c:pt>
                <c:pt idx="472">
                  <c:v>33.0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2"/>
          <c:order val="2"/>
          <c:tx>
            <c:v>SAPWAT</c:v>
          </c:tx>
          <c:spPr>
            <a:ln w="28575">
              <a:noFill/>
            </a:ln>
          </c:spPr>
          <c:xVal>
            <c:numRef>
              <c:f>'--Data--'!$BO$4:$BO$493</c:f>
              <c:numCache>
                <c:formatCode>General</c:formatCode>
                <c:ptCount val="490"/>
                <c:pt idx="30">
                  <c:v>0.04</c:v>
                </c:pt>
                <c:pt idx="31">
                  <c:v>0.07</c:v>
                </c:pt>
                <c:pt idx="32">
                  <c:v>0.1</c:v>
                </c:pt>
                <c:pt idx="33">
                  <c:v>0.29</c:v>
                </c:pt>
                <c:pt idx="34">
                  <c:v>0.52</c:v>
                </c:pt>
                <c:pt idx="35">
                  <c:v>0.74</c:v>
                </c:pt>
                <c:pt idx="36">
                  <c:v>0.97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1.0</c:v>
                </c:pt>
                <c:pt idx="43">
                  <c:v>1.0</c:v>
                </c:pt>
                <c:pt idx="44">
                  <c:v>1.0</c:v>
                </c:pt>
                <c:pt idx="45">
                  <c:v>1.0</c:v>
                </c:pt>
                <c:pt idx="46">
                  <c:v>1.0</c:v>
                </c:pt>
                <c:pt idx="79">
                  <c:v>0.03</c:v>
                </c:pt>
                <c:pt idx="80">
                  <c:v>0.06</c:v>
                </c:pt>
                <c:pt idx="81">
                  <c:v>0.09</c:v>
                </c:pt>
                <c:pt idx="82">
                  <c:v>0.23</c:v>
                </c:pt>
                <c:pt idx="83">
                  <c:v>0.41</c:v>
                </c:pt>
                <c:pt idx="84">
                  <c:v>0.59</c:v>
                </c:pt>
                <c:pt idx="85">
                  <c:v>0.77</c:v>
                </c:pt>
                <c:pt idx="86">
                  <c:v>0.95</c:v>
                </c:pt>
                <c:pt idx="87">
                  <c:v>1.0</c:v>
                </c:pt>
                <c:pt idx="88">
                  <c:v>1.0</c:v>
                </c:pt>
                <c:pt idx="89">
                  <c:v>1.0</c:v>
                </c:pt>
                <c:pt idx="90">
                  <c:v>1.0</c:v>
                </c:pt>
                <c:pt idx="91">
                  <c:v>1.0</c:v>
                </c:pt>
                <c:pt idx="92">
                  <c:v>1.0</c:v>
                </c:pt>
                <c:pt idx="93">
                  <c:v>1.0</c:v>
                </c:pt>
                <c:pt idx="94">
                  <c:v>1.0</c:v>
                </c:pt>
                <c:pt idx="95">
                  <c:v>1.0</c:v>
                </c:pt>
                <c:pt idx="134">
                  <c:v>0.01</c:v>
                </c:pt>
                <c:pt idx="135">
                  <c:v>0.04</c:v>
                </c:pt>
                <c:pt idx="136">
                  <c:v>0.07</c:v>
                </c:pt>
                <c:pt idx="137">
                  <c:v>0.13</c:v>
                </c:pt>
                <c:pt idx="138">
                  <c:v>0.36</c:v>
                </c:pt>
                <c:pt idx="139">
                  <c:v>0.58</c:v>
                </c:pt>
                <c:pt idx="140">
                  <c:v>0.81</c:v>
                </c:pt>
                <c:pt idx="141">
                  <c:v>1.0</c:v>
                </c:pt>
                <c:pt idx="142">
                  <c:v>1.0</c:v>
                </c:pt>
                <c:pt idx="143">
                  <c:v>1.0</c:v>
                </c:pt>
                <c:pt idx="144">
                  <c:v>1.0</c:v>
                </c:pt>
                <c:pt idx="145">
                  <c:v>1.0</c:v>
                </c:pt>
                <c:pt idx="146">
                  <c:v>1.0</c:v>
                </c:pt>
                <c:pt idx="147">
                  <c:v>1.0</c:v>
                </c:pt>
                <c:pt idx="148">
                  <c:v>1.0</c:v>
                </c:pt>
                <c:pt idx="149">
                  <c:v>1.0</c:v>
                </c:pt>
                <c:pt idx="150">
                  <c:v>1.0</c:v>
                </c:pt>
                <c:pt idx="151">
                  <c:v>1.0</c:v>
                </c:pt>
                <c:pt idx="187">
                  <c:v>0.02</c:v>
                </c:pt>
                <c:pt idx="188">
                  <c:v>0.05</c:v>
                </c:pt>
                <c:pt idx="189">
                  <c:v>0.08</c:v>
                </c:pt>
                <c:pt idx="190">
                  <c:v>0.16</c:v>
                </c:pt>
                <c:pt idx="191">
                  <c:v>0.39</c:v>
                </c:pt>
                <c:pt idx="192">
                  <c:v>0.61</c:v>
                </c:pt>
                <c:pt idx="193">
                  <c:v>0.84</c:v>
                </c:pt>
                <c:pt idx="194">
                  <c:v>1.0</c:v>
                </c:pt>
                <c:pt idx="195">
                  <c:v>1.0</c:v>
                </c:pt>
                <c:pt idx="196">
                  <c:v>1.0</c:v>
                </c:pt>
                <c:pt idx="197">
                  <c:v>1.0</c:v>
                </c:pt>
                <c:pt idx="198">
                  <c:v>1.0</c:v>
                </c:pt>
                <c:pt idx="199">
                  <c:v>1.0</c:v>
                </c:pt>
                <c:pt idx="200">
                  <c:v>1.0</c:v>
                </c:pt>
                <c:pt idx="201">
                  <c:v>1.0</c:v>
                </c:pt>
                <c:pt idx="202">
                  <c:v>1.0</c:v>
                </c:pt>
                <c:pt idx="203">
                  <c:v>1.0</c:v>
                </c:pt>
                <c:pt idx="231">
                  <c:v>1.0</c:v>
                </c:pt>
                <c:pt idx="232">
                  <c:v>1.0</c:v>
                </c:pt>
                <c:pt idx="233">
                  <c:v>1.0</c:v>
                </c:pt>
                <c:pt idx="234">
                  <c:v>1.0</c:v>
                </c:pt>
                <c:pt idx="235">
                  <c:v>1.0</c:v>
                </c:pt>
                <c:pt idx="236">
                  <c:v>1.0</c:v>
                </c:pt>
                <c:pt idx="237">
                  <c:v>1.0</c:v>
                </c:pt>
                <c:pt idx="238">
                  <c:v>1.0</c:v>
                </c:pt>
                <c:pt idx="239">
                  <c:v>1.0</c:v>
                </c:pt>
                <c:pt idx="240">
                  <c:v>1.0</c:v>
                </c:pt>
                <c:pt idx="241">
                  <c:v>1.0</c:v>
                </c:pt>
                <c:pt idx="242">
                  <c:v>1.0</c:v>
                </c:pt>
                <c:pt idx="243">
                  <c:v>1.0</c:v>
                </c:pt>
                <c:pt idx="244">
                  <c:v>1.0</c:v>
                </c:pt>
                <c:pt idx="245">
                  <c:v>1.0</c:v>
                </c:pt>
                <c:pt idx="246">
                  <c:v>1.0</c:v>
                </c:pt>
                <c:pt idx="247">
                  <c:v>1.0</c:v>
                </c:pt>
                <c:pt idx="248">
                  <c:v>1.0</c:v>
                </c:pt>
                <c:pt idx="249">
                  <c:v>1.0</c:v>
                </c:pt>
                <c:pt idx="250">
                  <c:v>1.0</c:v>
                </c:pt>
                <c:pt idx="251">
                  <c:v>1.0</c:v>
                </c:pt>
                <c:pt idx="252">
                  <c:v>1.0</c:v>
                </c:pt>
                <c:pt idx="253">
                  <c:v>1.0</c:v>
                </c:pt>
                <c:pt idx="254">
                  <c:v>1.0</c:v>
                </c:pt>
                <c:pt idx="255">
                  <c:v>1.0</c:v>
                </c:pt>
                <c:pt idx="256">
                  <c:v>1.0</c:v>
                </c:pt>
                <c:pt idx="257">
                  <c:v>1.0</c:v>
                </c:pt>
                <c:pt idx="258">
                  <c:v>1.0</c:v>
                </c:pt>
                <c:pt idx="259">
                  <c:v>1.0</c:v>
                </c:pt>
                <c:pt idx="260">
                  <c:v>1.0</c:v>
                </c:pt>
                <c:pt idx="261">
                  <c:v>1.0</c:v>
                </c:pt>
                <c:pt idx="262">
                  <c:v>1.0</c:v>
                </c:pt>
                <c:pt idx="263">
                  <c:v>1.0</c:v>
                </c:pt>
                <c:pt idx="264">
                  <c:v>1.0</c:v>
                </c:pt>
                <c:pt idx="451">
                  <c:v>0.02</c:v>
                </c:pt>
                <c:pt idx="452">
                  <c:v>0.05</c:v>
                </c:pt>
                <c:pt idx="453">
                  <c:v>0.08</c:v>
                </c:pt>
                <c:pt idx="454">
                  <c:v>0.16</c:v>
                </c:pt>
                <c:pt idx="455">
                  <c:v>0.39</c:v>
                </c:pt>
                <c:pt idx="456">
                  <c:v>0.61</c:v>
                </c:pt>
                <c:pt idx="457">
                  <c:v>0.84</c:v>
                </c:pt>
                <c:pt idx="458">
                  <c:v>1.0</c:v>
                </c:pt>
                <c:pt idx="459">
                  <c:v>1.0</c:v>
                </c:pt>
                <c:pt idx="460">
                  <c:v>1.0</c:v>
                </c:pt>
                <c:pt idx="461">
                  <c:v>1.0</c:v>
                </c:pt>
                <c:pt idx="462">
                  <c:v>1.0</c:v>
                </c:pt>
                <c:pt idx="463">
                  <c:v>1.0</c:v>
                </c:pt>
                <c:pt idx="464">
                  <c:v>1.0</c:v>
                </c:pt>
                <c:pt idx="465">
                  <c:v>1.0</c:v>
                </c:pt>
                <c:pt idx="466">
                  <c:v>1.0</c:v>
                </c:pt>
                <c:pt idx="467">
                  <c:v>1.0</c:v>
                </c:pt>
                <c:pt idx="468">
                  <c:v>1.0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107176"/>
        <c:axId val="-2113101576"/>
      </c:scatterChart>
      <c:valAx>
        <c:axId val="-2113107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Measured, Simulated Canopy cover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3101576"/>
        <c:crosses val="autoZero"/>
        <c:crossBetween val="midCat"/>
      </c:valAx>
      <c:valAx>
        <c:axId val="-2113101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</a:t>
                </a:r>
                <a:r>
                  <a:rPr lang="en-US" baseline="0"/>
                  <a:t> Canopy cover %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31071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'--Data--'!$M$4:$M$493</c:f>
              <c:numCache>
                <c:formatCode>General</c:formatCode>
                <c:ptCount val="490"/>
                <c:pt idx="18">
                  <c:v>25.43</c:v>
                </c:pt>
                <c:pt idx="19">
                  <c:v>17.5599999999999</c:v>
                </c:pt>
                <c:pt idx="20">
                  <c:v>14.17</c:v>
                </c:pt>
                <c:pt idx="21">
                  <c:v>4.75</c:v>
                </c:pt>
                <c:pt idx="22">
                  <c:v>15.67</c:v>
                </c:pt>
                <c:pt idx="23">
                  <c:v>21.7899999999999</c:v>
                </c:pt>
                <c:pt idx="24">
                  <c:v>22.2199999999999</c:v>
                </c:pt>
                <c:pt idx="25">
                  <c:v>13.59</c:v>
                </c:pt>
                <c:pt idx="26">
                  <c:v>0.16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6.71999999999999</c:v>
                </c:pt>
                <c:pt idx="32">
                  <c:v>3.33</c:v>
                </c:pt>
                <c:pt idx="33">
                  <c:v>0.12</c:v>
                </c:pt>
                <c:pt idx="34">
                  <c:v>4.08</c:v>
                </c:pt>
                <c:pt idx="35">
                  <c:v>0.0</c:v>
                </c:pt>
                <c:pt idx="36">
                  <c:v>0.0</c:v>
                </c:pt>
                <c:pt idx="37">
                  <c:v>3.08</c:v>
                </c:pt>
                <c:pt idx="38">
                  <c:v>4.51999999999999</c:v>
                </c:pt>
                <c:pt idx="39">
                  <c:v>7.19</c:v>
                </c:pt>
                <c:pt idx="40">
                  <c:v>0.719999999999999</c:v>
                </c:pt>
                <c:pt idx="41">
                  <c:v>7.58999999999999</c:v>
                </c:pt>
                <c:pt idx="42">
                  <c:v>4.66999999999999</c:v>
                </c:pt>
                <c:pt idx="43">
                  <c:v>2.5</c:v>
                </c:pt>
                <c:pt idx="44">
                  <c:v>1.81</c:v>
                </c:pt>
                <c:pt idx="45">
                  <c:v>0.12</c:v>
                </c:pt>
                <c:pt idx="46">
                  <c:v>0.0</c:v>
                </c:pt>
                <c:pt idx="47">
                  <c:v>0.0</c:v>
                </c:pt>
                <c:pt idx="48">
                  <c:v>0.38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71">
                  <c:v>31.3</c:v>
                </c:pt>
                <c:pt idx="72">
                  <c:v>20.3799999999999</c:v>
                </c:pt>
                <c:pt idx="73">
                  <c:v>22.39</c:v>
                </c:pt>
                <c:pt idx="74">
                  <c:v>0.479999999999999</c:v>
                </c:pt>
                <c:pt idx="75">
                  <c:v>11.82</c:v>
                </c:pt>
                <c:pt idx="76">
                  <c:v>12.8</c:v>
                </c:pt>
                <c:pt idx="77">
                  <c:v>16.14</c:v>
                </c:pt>
                <c:pt idx="78">
                  <c:v>8.98</c:v>
                </c:pt>
                <c:pt idx="79">
                  <c:v>0.209999999999999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15.98</c:v>
                </c:pt>
                <c:pt idx="85">
                  <c:v>19.73</c:v>
                </c:pt>
                <c:pt idx="86">
                  <c:v>11.23</c:v>
                </c:pt>
                <c:pt idx="87">
                  <c:v>14.73</c:v>
                </c:pt>
                <c:pt idx="88">
                  <c:v>4.65</c:v>
                </c:pt>
                <c:pt idx="89">
                  <c:v>4.58999999999999</c:v>
                </c:pt>
                <c:pt idx="90">
                  <c:v>9.48</c:v>
                </c:pt>
                <c:pt idx="91">
                  <c:v>8.69999999999999</c:v>
                </c:pt>
                <c:pt idx="92">
                  <c:v>13.75</c:v>
                </c:pt>
                <c:pt idx="93">
                  <c:v>10.6</c:v>
                </c:pt>
                <c:pt idx="94">
                  <c:v>7.96999999999999</c:v>
                </c:pt>
                <c:pt idx="95">
                  <c:v>8.69999999999999</c:v>
                </c:pt>
                <c:pt idx="96">
                  <c:v>10.57</c:v>
                </c:pt>
                <c:pt idx="97">
                  <c:v>6.15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4.19</c:v>
                </c:pt>
                <c:pt idx="102">
                  <c:v>0.0</c:v>
                </c:pt>
                <c:pt idx="103">
                  <c:v>0.39</c:v>
                </c:pt>
                <c:pt idx="104">
                  <c:v>0.0</c:v>
                </c:pt>
                <c:pt idx="105">
                  <c:v>0.0</c:v>
                </c:pt>
                <c:pt idx="124">
                  <c:v>16.12</c:v>
                </c:pt>
                <c:pt idx="125">
                  <c:v>6.48</c:v>
                </c:pt>
                <c:pt idx="126">
                  <c:v>8.61999999999999</c:v>
                </c:pt>
                <c:pt idx="127">
                  <c:v>4.58</c:v>
                </c:pt>
                <c:pt idx="128">
                  <c:v>9.10999999999999</c:v>
                </c:pt>
                <c:pt idx="129">
                  <c:v>17.6299999999999</c:v>
                </c:pt>
                <c:pt idx="130">
                  <c:v>12.81</c:v>
                </c:pt>
                <c:pt idx="131">
                  <c:v>13.8599999999999</c:v>
                </c:pt>
                <c:pt idx="132">
                  <c:v>0.689999999999999</c:v>
                </c:pt>
                <c:pt idx="133">
                  <c:v>0.05</c:v>
                </c:pt>
                <c:pt idx="134">
                  <c:v>3.10999999999999</c:v>
                </c:pt>
                <c:pt idx="135">
                  <c:v>0.0</c:v>
                </c:pt>
                <c:pt idx="136">
                  <c:v>0.0</c:v>
                </c:pt>
                <c:pt idx="137">
                  <c:v>1.48</c:v>
                </c:pt>
                <c:pt idx="138">
                  <c:v>4.66</c:v>
                </c:pt>
                <c:pt idx="139">
                  <c:v>0.1</c:v>
                </c:pt>
                <c:pt idx="140">
                  <c:v>8.32</c:v>
                </c:pt>
                <c:pt idx="141">
                  <c:v>1.92999999999999</c:v>
                </c:pt>
                <c:pt idx="142">
                  <c:v>1.95</c:v>
                </c:pt>
                <c:pt idx="143">
                  <c:v>6.54</c:v>
                </c:pt>
                <c:pt idx="144">
                  <c:v>7.24</c:v>
                </c:pt>
                <c:pt idx="145">
                  <c:v>10.57</c:v>
                </c:pt>
                <c:pt idx="146">
                  <c:v>6.29</c:v>
                </c:pt>
                <c:pt idx="147">
                  <c:v>6.19</c:v>
                </c:pt>
                <c:pt idx="148">
                  <c:v>3.68999999999999</c:v>
                </c:pt>
                <c:pt idx="149">
                  <c:v>6.78</c:v>
                </c:pt>
                <c:pt idx="150">
                  <c:v>3.89</c:v>
                </c:pt>
                <c:pt idx="151">
                  <c:v>2.43999999999999</c:v>
                </c:pt>
                <c:pt idx="152">
                  <c:v>0.02</c:v>
                </c:pt>
                <c:pt idx="153">
                  <c:v>0.0</c:v>
                </c:pt>
                <c:pt idx="154">
                  <c:v>1.63999999999999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77">
                  <c:v>14.33</c:v>
                </c:pt>
                <c:pt idx="178">
                  <c:v>12.69</c:v>
                </c:pt>
                <c:pt idx="179">
                  <c:v>8.11999999999999</c:v>
                </c:pt>
                <c:pt idx="180">
                  <c:v>4.73</c:v>
                </c:pt>
                <c:pt idx="181">
                  <c:v>13.17</c:v>
                </c:pt>
                <c:pt idx="182">
                  <c:v>19.76</c:v>
                </c:pt>
                <c:pt idx="183">
                  <c:v>21.7899999999999</c:v>
                </c:pt>
                <c:pt idx="184">
                  <c:v>5.95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0.65</c:v>
                </c:pt>
                <c:pt idx="191">
                  <c:v>0.489999999999999</c:v>
                </c:pt>
                <c:pt idx="192">
                  <c:v>0.0</c:v>
                </c:pt>
                <c:pt idx="193">
                  <c:v>7.5</c:v>
                </c:pt>
                <c:pt idx="194">
                  <c:v>0.0</c:v>
                </c:pt>
                <c:pt idx="195">
                  <c:v>0.0</c:v>
                </c:pt>
                <c:pt idx="196">
                  <c:v>3.41</c:v>
                </c:pt>
                <c:pt idx="197">
                  <c:v>4.83</c:v>
                </c:pt>
                <c:pt idx="198">
                  <c:v>8.66999999999999</c:v>
                </c:pt>
                <c:pt idx="199">
                  <c:v>3.56</c:v>
                </c:pt>
                <c:pt idx="200">
                  <c:v>7.5</c:v>
                </c:pt>
                <c:pt idx="201">
                  <c:v>3.73</c:v>
                </c:pt>
                <c:pt idx="202">
                  <c:v>4.63999999999999</c:v>
                </c:pt>
                <c:pt idx="203">
                  <c:v>3.04999999999999</c:v>
                </c:pt>
                <c:pt idx="204">
                  <c:v>0.16</c:v>
                </c:pt>
                <c:pt idx="205">
                  <c:v>0.0</c:v>
                </c:pt>
                <c:pt idx="206">
                  <c:v>0.0</c:v>
                </c:pt>
                <c:pt idx="207">
                  <c:v>0.959999999999999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30">
                  <c:v>8.57</c:v>
                </c:pt>
                <c:pt idx="231">
                  <c:v>2.00999999999999</c:v>
                </c:pt>
                <c:pt idx="232">
                  <c:v>2.62</c:v>
                </c:pt>
                <c:pt idx="233">
                  <c:v>0.8</c:v>
                </c:pt>
                <c:pt idx="234">
                  <c:v>4.37999999999999</c:v>
                </c:pt>
                <c:pt idx="235">
                  <c:v>30.3299999999999</c:v>
                </c:pt>
                <c:pt idx="236">
                  <c:v>37.57</c:v>
                </c:pt>
                <c:pt idx="237">
                  <c:v>18.1299999999999</c:v>
                </c:pt>
                <c:pt idx="238">
                  <c:v>2.64</c:v>
                </c:pt>
                <c:pt idx="239">
                  <c:v>21.3</c:v>
                </c:pt>
                <c:pt idx="240">
                  <c:v>13.9</c:v>
                </c:pt>
                <c:pt idx="241">
                  <c:v>11.51</c:v>
                </c:pt>
                <c:pt idx="242">
                  <c:v>15.82</c:v>
                </c:pt>
                <c:pt idx="243">
                  <c:v>38.5499999999999</c:v>
                </c:pt>
                <c:pt idx="244">
                  <c:v>15.76</c:v>
                </c:pt>
                <c:pt idx="245">
                  <c:v>3.66</c:v>
                </c:pt>
                <c:pt idx="246">
                  <c:v>12.32</c:v>
                </c:pt>
                <c:pt idx="247">
                  <c:v>0.88</c:v>
                </c:pt>
                <c:pt idx="248">
                  <c:v>1.0</c:v>
                </c:pt>
                <c:pt idx="249">
                  <c:v>6.04</c:v>
                </c:pt>
                <c:pt idx="250">
                  <c:v>2.29</c:v>
                </c:pt>
                <c:pt idx="251">
                  <c:v>10.3699999999999</c:v>
                </c:pt>
                <c:pt idx="252">
                  <c:v>4.44</c:v>
                </c:pt>
                <c:pt idx="253">
                  <c:v>6.25</c:v>
                </c:pt>
                <c:pt idx="254">
                  <c:v>4.75999999999999</c:v>
                </c:pt>
                <c:pt idx="255">
                  <c:v>2.04</c:v>
                </c:pt>
                <c:pt idx="256">
                  <c:v>1.71</c:v>
                </c:pt>
                <c:pt idx="257">
                  <c:v>1.14999999999999</c:v>
                </c:pt>
                <c:pt idx="258">
                  <c:v>0.0</c:v>
                </c:pt>
                <c:pt idx="259">
                  <c:v>0.13</c:v>
                </c:pt>
                <c:pt idx="260">
                  <c:v>3.48</c:v>
                </c:pt>
                <c:pt idx="261">
                  <c:v>0.0</c:v>
                </c:pt>
                <c:pt idx="262">
                  <c:v>3.21</c:v>
                </c:pt>
                <c:pt idx="263">
                  <c:v>2.25</c:v>
                </c:pt>
                <c:pt idx="264">
                  <c:v>3.81</c:v>
                </c:pt>
                <c:pt idx="283">
                  <c:v>13.14</c:v>
                </c:pt>
                <c:pt idx="284">
                  <c:v>16.05</c:v>
                </c:pt>
                <c:pt idx="285">
                  <c:v>10.5</c:v>
                </c:pt>
                <c:pt idx="286">
                  <c:v>0.0</c:v>
                </c:pt>
                <c:pt idx="287">
                  <c:v>1.41999999999999</c:v>
                </c:pt>
                <c:pt idx="288">
                  <c:v>15.63</c:v>
                </c:pt>
                <c:pt idx="289">
                  <c:v>24.82</c:v>
                </c:pt>
                <c:pt idx="290">
                  <c:v>12.5299999999999</c:v>
                </c:pt>
                <c:pt idx="291">
                  <c:v>7.11</c:v>
                </c:pt>
                <c:pt idx="292">
                  <c:v>14.6999999999999</c:v>
                </c:pt>
                <c:pt idx="293">
                  <c:v>9.16999999999999</c:v>
                </c:pt>
                <c:pt idx="294">
                  <c:v>6.91999999999999</c:v>
                </c:pt>
                <c:pt idx="295">
                  <c:v>10.96</c:v>
                </c:pt>
                <c:pt idx="296">
                  <c:v>24.3799999999999</c:v>
                </c:pt>
                <c:pt idx="297">
                  <c:v>6.05999999999999</c:v>
                </c:pt>
                <c:pt idx="298">
                  <c:v>0.0</c:v>
                </c:pt>
                <c:pt idx="299">
                  <c:v>4.86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1.96</c:v>
                </c:pt>
                <c:pt idx="304">
                  <c:v>8.68999999999999</c:v>
                </c:pt>
                <c:pt idx="305">
                  <c:v>3.23</c:v>
                </c:pt>
                <c:pt idx="306">
                  <c:v>7.17999999999999</c:v>
                </c:pt>
                <c:pt idx="307">
                  <c:v>1.31</c:v>
                </c:pt>
                <c:pt idx="308">
                  <c:v>1.28</c:v>
                </c:pt>
                <c:pt idx="309">
                  <c:v>1.5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2.64999999999999</c:v>
                </c:pt>
                <c:pt idx="314">
                  <c:v>0.0</c:v>
                </c:pt>
                <c:pt idx="315">
                  <c:v>1.15999999999999</c:v>
                </c:pt>
                <c:pt idx="316">
                  <c:v>0.0299999999999999</c:v>
                </c:pt>
                <c:pt idx="317">
                  <c:v>3.79999999999999</c:v>
                </c:pt>
                <c:pt idx="336">
                  <c:v>19.41</c:v>
                </c:pt>
                <c:pt idx="337">
                  <c:v>8.61999999999999</c:v>
                </c:pt>
                <c:pt idx="338">
                  <c:v>12.19</c:v>
                </c:pt>
                <c:pt idx="339">
                  <c:v>2.56</c:v>
                </c:pt>
                <c:pt idx="340">
                  <c:v>13.27</c:v>
                </c:pt>
                <c:pt idx="341">
                  <c:v>14.3599999999999</c:v>
                </c:pt>
                <c:pt idx="342">
                  <c:v>9.25</c:v>
                </c:pt>
                <c:pt idx="343">
                  <c:v>9.52999999999999</c:v>
                </c:pt>
                <c:pt idx="344">
                  <c:v>0.0</c:v>
                </c:pt>
                <c:pt idx="345">
                  <c:v>20.68</c:v>
                </c:pt>
                <c:pt idx="346">
                  <c:v>26.89</c:v>
                </c:pt>
                <c:pt idx="347">
                  <c:v>0.239999999999999</c:v>
                </c:pt>
                <c:pt idx="348">
                  <c:v>0.299999999999999</c:v>
                </c:pt>
                <c:pt idx="349">
                  <c:v>15.59</c:v>
                </c:pt>
                <c:pt idx="350">
                  <c:v>16.66</c:v>
                </c:pt>
                <c:pt idx="351">
                  <c:v>13.08</c:v>
                </c:pt>
                <c:pt idx="352">
                  <c:v>5.59999999999999</c:v>
                </c:pt>
                <c:pt idx="353">
                  <c:v>0.289999999999999</c:v>
                </c:pt>
                <c:pt idx="354">
                  <c:v>0.38</c:v>
                </c:pt>
                <c:pt idx="355">
                  <c:v>1.51</c:v>
                </c:pt>
                <c:pt idx="356">
                  <c:v>2.98</c:v>
                </c:pt>
                <c:pt idx="357">
                  <c:v>8.50999999999999</c:v>
                </c:pt>
                <c:pt idx="358">
                  <c:v>5.12</c:v>
                </c:pt>
                <c:pt idx="359">
                  <c:v>3.08999999999999</c:v>
                </c:pt>
                <c:pt idx="360">
                  <c:v>1.55</c:v>
                </c:pt>
                <c:pt idx="361">
                  <c:v>7.87999999999999</c:v>
                </c:pt>
                <c:pt idx="362">
                  <c:v>4.33</c:v>
                </c:pt>
                <c:pt idx="363">
                  <c:v>0.53</c:v>
                </c:pt>
                <c:pt idx="364">
                  <c:v>0.33</c:v>
                </c:pt>
                <c:pt idx="365">
                  <c:v>0.02</c:v>
                </c:pt>
                <c:pt idx="366">
                  <c:v>2.22</c:v>
                </c:pt>
                <c:pt idx="367">
                  <c:v>0.0</c:v>
                </c:pt>
                <c:pt idx="368">
                  <c:v>1.43999999999999</c:v>
                </c:pt>
                <c:pt idx="369">
                  <c:v>0.27</c:v>
                </c:pt>
                <c:pt idx="370">
                  <c:v>3.95</c:v>
                </c:pt>
                <c:pt idx="389">
                  <c:v>5.19</c:v>
                </c:pt>
                <c:pt idx="390">
                  <c:v>0.0</c:v>
                </c:pt>
                <c:pt idx="391">
                  <c:v>7.15</c:v>
                </c:pt>
                <c:pt idx="392">
                  <c:v>0.02</c:v>
                </c:pt>
                <c:pt idx="393">
                  <c:v>0.0</c:v>
                </c:pt>
                <c:pt idx="394">
                  <c:v>0.0</c:v>
                </c:pt>
                <c:pt idx="395">
                  <c:v>5.42999999999999</c:v>
                </c:pt>
                <c:pt idx="396">
                  <c:v>5.9</c:v>
                </c:pt>
                <c:pt idx="397">
                  <c:v>0.0</c:v>
                </c:pt>
                <c:pt idx="398">
                  <c:v>9.66</c:v>
                </c:pt>
                <c:pt idx="399">
                  <c:v>10.48</c:v>
                </c:pt>
                <c:pt idx="400">
                  <c:v>6.33999999999999</c:v>
                </c:pt>
                <c:pt idx="401">
                  <c:v>6.69</c:v>
                </c:pt>
                <c:pt idx="402">
                  <c:v>6.88999999999999</c:v>
                </c:pt>
                <c:pt idx="403">
                  <c:v>12.34</c:v>
                </c:pt>
                <c:pt idx="404">
                  <c:v>9.08999999999999</c:v>
                </c:pt>
                <c:pt idx="405">
                  <c:v>9.94999999999999</c:v>
                </c:pt>
                <c:pt idx="406">
                  <c:v>0.829999999999999</c:v>
                </c:pt>
                <c:pt idx="407">
                  <c:v>0.949999999999999</c:v>
                </c:pt>
                <c:pt idx="408">
                  <c:v>6.04999999999999</c:v>
                </c:pt>
                <c:pt idx="409">
                  <c:v>9.5</c:v>
                </c:pt>
                <c:pt idx="410">
                  <c:v>12.0399999999999</c:v>
                </c:pt>
                <c:pt idx="411">
                  <c:v>10.19</c:v>
                </c:pt>
                <c:pt idx="412">
                  <c:v>8.41999999999999</c:v>
                </c:pt>
                <c:pt idx="413">
                  <c:v>7.69</c:v>
                </c:pt>
                <c:pt idx="414">
                  <c:v>8.25999999999999</c:v>
                </c:pt>
                <c:pt idx="415">
                  <c:v>4.83</c:v>
                </c:pt>
                <c:pt idx="416">
                  <c:v>0.0</c:v>
                </c:pt>
                <c:pt idx="417">
                  <c:v>0.149999999999999</c:v>
                </c:pt>
                <c:pt idx="418">
                  <c:v>0.0</c:v>
                </c:pt>
                <c:pt idx="419">
                  <c:v>5.7</c:v>
                </c:pt>
                <c:pt idx="420">
                  <c:v>0.92</c:v>
                </c:pt>
                <c:pt idx="421">
                  <c:v>3.39999999999999</c:v>
                </c:pt>
                <c:pt idx="422">
                  <c:v>0.02</c:v>
                </c:pt>
                <c:pt idx="423">
                  <c:v>0.0</c:v>
                </c:pt>
                <c:pt idx="442">
                  <c:v>31.1</c:v>
                </c:pt>
                <c:pt idx="443">
                  <c:v>18.01</c:v>
                </c:pt>
                <c:pt idx="444">
                  <c:v>21.6</c:v>
                </c:pt>
                <c:pt idx="445">
                  <c:v>7.13999999999999</c:v>
                </c:pt>
                <c:pt idx="446">
                  <c:v>10.21</c:v>
                </c:pt>
                <c:pt idx="447">
                  <c:v>19.07</c:v>
                </c:pt>
                <c:pt idx="448">
                  <c:v>21.51</c:v>
                </c:pt>
                <c:pt idx="449">
                  <c:v>9.99</c:v>
                </c:pt>
                <c:pt idx="450">
                  <c:v>0.02</c:v>
                </c:pt>
                <c:pt idx="451">
                  <c:v>0.0</c:v>
                </c:pt>
                <c:pt idx="452">
                  <c:v>0.0</c:v>
                </c:pt>
                <c:pt idx="453">
                  <c:v>0.419999999999999</c:v>
                </c:pt>
                <c:pt idx="454">
                  <c:v>0.299999999999999</c:v>
                </c:pt>
                <c:pt idx="455">
                  <c:v>9.41999999999999</c:v>
                </c:pt>
                <c:pt idx="456">
                  <c:v>14.71</c:v>
                </c:pt>
                <c:pt idx="457">
                  <c:v>10.94</c:v>
                </c:pt>
                <c:pt idx="458">
                  <c:v>12.02</c:v>
                </c:pt>
                <c:pt idx="459">
                  <c:v>2.73</c:v>
                </c:pt>
                <c:pt idx="460">
                  <c:v>2.68999999999999</c:v>
                </c:pt>
                <c:pt idx="461">
                  <c:v>10.17</c:v>
                </c:pt>
                <c:pt idx="462">
                  <c:v>9.61999999999999</c:v>
                </c:pt>
                <c:pt idx="463">
                  <c:v>14.67</c:v>
                </c:pt>
                <c:pt idx="464">
                  <c:v>8.36999999999999</c:v>
                </c:pt>
                <c:pt idx="465">
                  <c:v>8.81</c:v>
                </c:pt>
                <c:pt idx="466">
                  <c:v>5.66</c:v>
                </c:pt>
                <c:pt idx="467">
                  <c:v>8.78999999999999</c:v>
                </c:pt>
                <c:pt idx="468">
                  <c:v>4.98</c:v>
                </c:pt>
                <c:pt idx="469">
                  <c:v>3.02999999999999</c:v>
                </c:pt>
                <c:pt idx="470">
                  <c:v>0.39</c:v>
                </c:pt>
                <c:pt idx="471">
                  <c:v>0.0</c:v>
                </c:pt>
                <c:pt idx="472">
                  <c:v>4.87</c:v>
                </c:pt>
                <c:pt idx="473">
                  <c:v>0.0</c:v>
                </c:pt>
                <c:pt idx="474">
                  <c:v>1.65999999999999</c:v>
                </c:pt>
                <c:pt idx="475">
                  <c:v>2.08999999999999</c:v>
                </c:pt>
                <c:pt idx="476">
                  <c:v>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041768"/>
        <c:axId val="-2113038712"/>
      </c:scatterChart>
      <c:scatterChart>
        <c:scatterStyle val="lineMarker"/>
        <c:varyColors val="0"/>
        <c:ser>
          <c:idx val="1"/>
          <c:order val="1"/>
          <c:tx>
            <c:v>SWCsurpl/deficit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'--Data--'!$BX$4:$BX$493</c:f>
              <c:numCache>
                <c:formatCode>0.0</c:formatCode>
                <c:ptCount val="490"/>
                <c:pt idx="31" formatCode="General">
                  <c:v>14.66132588000005</c:v>
                </c:pt>
                <c:pt idx="32" formatCode="General">
                  <c:v>-9.846394029999998</c:v>
                </c:pt>
                <c:pt idx="33" formatCode="General">
                  <c:v>21.84462309500003</c:v>
                </c:pt>
                <c:pt idx="34" formatCode="General">
                  <c:v>-0.550362339999936</c:v>
                </c:pt>
                <c:pt idx="35" formatCode="General">
                  <c:v>-17.87478503499997</c:v>
                </c:pt>
                <c:pt idx="36" formatCode="General">
                  <c:v>6.210387980000007</c:v>
                </c:pt>
                <c:pt idx="37" formatCode="General">
                  <c:v>-7.311112659999992</c:v>
                </c:pt>
                <c:pt idx="38" formatCode="General">
                  <c:v>-15.76205055999998</c:v>
                </c:pt>
                <c:pt idx="39" formatCode="General">
                  <c:v>-41.11486425999999</c:v>
                </c:pt>
                <c:pt idx="40" formatCode="General">
                  <c:v>-1.818003024999939</c:v>
                </c:pt>
                <c:pt idx="41" formatCode="General">
                  <c:v>-18.71987882499997</c:v>
                </c:pt>
                <c:pt idx="42" formatCode="General">
                  <c:v>-12.80422229499999</c:v>
                </c:pt>
                <c:pt idx="43" formatCode="General">
                  <c:v>-31.81883256999998</c:v>
                </c:pt>
                <c:pt idx="44" formatCode="General">
                  <c:v>-14.49440987499997</c:v>
                </c:pt>
                <c:pt idx="45" formatCode="General">
                  <c:v>-28.43845740999996</c:v>
                </c:pt>
                <c:pt idx="46" formatCode="General">
                  <c:v>-36.46684841499993</c:v>
                </c:pt>
                <c:pt idx="83" formatCode="General">
                  <c:v>-0.222042399999978</c:v>
                </c:pt>
                <c:pt idx="84" formatCode="General">
                  <c:v>-7.827886509999985</c:v>
                </c:pt>
                <c:pt idx="85" formatCode="General">
                  <c:v>-13.74354304</c:v>
                </c:pt>
                <c:pt idx="86" formatCode="General">
                  <c:v>-26.84249678499998</c:v>
                </c:pt>
                <c:pt idx="87" formatCode="General">
                  <c:v>-14.16608993499999</c:v>
                </c:pt>
                <c:pt idx="88" formatCode="General">
                  <c:v>-27.26504367999999</c:v>
                </c:pt>
                <c:pt idx="89" formatCode="General">
                  <c:v>-32.75815331499998</c:v>
                </c:pt>
                <c:pt idx="90" formatCode="General">
                  <c:v>-17.1239182</c:v>
                </c:pt>
                <c:pt idx="91" formatCode="General">
                  <c:v>-19.23665267499999</c:v>
                </c:pt>
                <c:pt idx="92" formatCode="General">
                  <c:v>-17.1239182</c:v>
                </c:pt>
                <c:pt idx="93" formatCode="General">
                  <c:v>-20.92684025499999</c:v>
                </c:pt>
                <c:pt idx="94" formatCode="General">
                  <c:v>-18.39155888499999</c:v>
                </c:pt>
                <c:pt idx="95" formatCode="General">
                  <c:v>-15.85627751499999</c:v>
                </c:pt>
                <c:pt idx="96" formatCode="General">
                  <c:v>-6.137698929999999</c:v>
                </c:pt>
                <c:pt idx="97" formatCode="General">
                  <c:v>2.735785865000011</c:v>
                </c:pt>
                <c:pt idx="98" formatCode="General">
                  <c:v>-0.644589295000003</c:v>
                </c:pt>
                <c:pt idx="136" formatCode="General">
                  <c:v>-0.107648834999964</c:v>
                </c:pt>
                <c:pt idx="138" formatCode="General">
                  <c:v>1.582538745000022</c:v>
                </c:pt>
                <c:pt idx="139" formatCode="General">
                  <c:v>-7.290946050000002</c:v>
                </c:pt>
                <c:pt idx="140" formatCode="General">
                  <c:v>-10.67132121</c:v>
                </c:pt>
                <c:pt idx="141" formatCode="General">
                  <c:v>-15.74188394999999</c:v>
                </c:pt>
                <c:pt idx="142" formatCode="General">
                  <c:v>-19.96735289999998</c:v>
                </c:pt>
                <c:pt idx="143" formatCode="General">
                  <c:v>-22.50263426999999</c:v>
                </c:pt>
                <c:pt idx="144" formatCode="General">
                  <c:v>-16.58697773999998</c:v>
                </c:pt>
                <c:pt idx="145" formatCode="General">
                  <c:v>-8.558586735000005</c:v>
                </c:pt>
                <c:pt idx="146" formatCode="General">
                  <c:v>-2.220383309999988</c:v>
                </c:pt>
                <c:pt idx="147" formatCode="General">
                  <c:v>-3.488023994999992</c:v>
                </c:pt>
                <c:pt idx="148" formatCode="General">
                  <c:v>2.005085640000004</c:v>
                </c:pt>
                <c:pt idx="149" formatCode="General">
                  <c:v>11.30111733000001</c:v>
                </c:pt>
                <c:pt idx="150" formatCode="General">
                  <c:v>10.45602354000002</c:v>
                </c:pt>
                <c:pt idx="151" formatCode="General">
                  <c:v>5.385460800000004</c:v>
                </c:pt>
                <c:pt idx="189" formatCode="General">
                  <c:v>3.995381580000014</c:v>
                </c:pt>
                <c:pt idx="190" formatCode="General">
                  <c:v>-1.497728054999982</c:v>
                </c:pt>
                <c:pt idx="191" formatCode="General">
                  <c:v>6.953209845000003</c:v>
                </c:pt>
                <c:pt idx="192" formatCode="General">
                  <c:v>12.86886637500001</c:v>
                </c:pt>
                <c:pt idx="193" formatCode="General">
                  <c:v>9.48849121500001</c:v>
                </c:pt>
                <c:pt idx="194" formatCode="General">
                  <c:v>8.643397425000046</c:v>
                </c:pt>
                <c:pt idx="195" formatCode="General">
                  <c:v>-2.765368739999985</c:v>
                </c:pt>
                <c:pt idx="196" formatCode="General">
                  <c:v>2.72774089500004</c:v>
                </c:pt>
                <c:pt idx="197" formatCode="General">
                  <c:v>14.55905395500002</c:v>
                </c:pt>
                <c:pt idx="198" formatCode="General">
                  <c:v>14.55905395500002</c:v>
                </c:pt>
                <c:pt idx="199" formatCode="General">
                  <c:v>4.840475370000036</c:v>
                </c:pt>
                <c:pt idx="200" formatCode="General">
                  <c:v>10.75613190000001</c:v>
                </c:pt>
                <c:pt idx="201" formatCode="General">
                  <c:v>10.75613190000001</c:v>
                </c:pt>
                <c:pt idx="202" formatCode="General">
                  <c:v>11.17867879500002</c:v>
                </c:pt>
                <c:pt idx="203" formatCode="General">
                  <c:v>16.24924153500001</c:v>
                </c:pt>
                <c:pt idx="204" formatCode="General">
                  <c:v>-0.230087369999978</c:v>
                </c:pt>
                <c:pt idx="283" formatCode="General">
                  <c:v>20.90553872000002</c:v>
                </c:pt>
                <c:pt idx="284" formatCode="General">
                  <c:v>8.63804822000003</c:v>
                </c:pt>
                <c:pt idx="285" formatCode="General">
                  <c:v>38.08002542000003</c:v>
                </c:pt>
                <c:pt idx="286" formatCode="General">
                  <c:v>15.01714328000003</c:v>
                </c:pt>
                <c:pt idx="287" formatCode="General">
                  <c:v>8.638048220000002</c:v>
                </c:pt>
                <c:pt idx="288" formatCode="General">
                  <c:v>11.09154632000002</c:v>
                </c:pt>
                <c:pt idx="289" formatCode="General">
                  <c:v>-9.517837719999988</c:v>
                </c:pt>
                <c:pt idx="290" formatCode="General">
                  <c:v>-10.49923696</c:v>
                </c:pt>
                <c:pt idx="291" formatCode="General">
                  <c:v>20.36031692000002</c:v>
                </c:pt>
                <c:pt idx="292" formatCode="General">
                  <c:v>-1.612121619999982</c:v>
                </c:pt>
                <c:pt idx="293" formatCode="General">
                  <c:v>12.33192591500001</c:v>
                </c:pt>
                <c:pt idx="294" formatCode="General">
                  <c:v>57.54444368000003</c:v>
                </c:pt>
                <c:pt idx="295" formatCode="General">
                  <c:v>28.81125482000001</c:v>
                </c:pt>
                <c:pt idx="296" formatCode="General">
                  <c:v>-0.344480934999993</c:v>
                </c:pt>
                <c:pt idx="297" formatCode="General">
                  <c:v>1.768253540000018</c:v>
                </c:pt>
                <c:pt idx="298" formatCode="General">
                  <c:v>-8.795418834999978</c:v>
                </c:pt>
                <c:pt idx="299" formatCode="General">
                  <c:v>-5.415043674999993</c:v>
                </c:pt>
                <c:pt idx="300" formatCode="General">
                  <c:v>-7.105231254999993</c:v>
                </c:pt>
                <c:pt idx="301" formatCode="General">
                  <c:v>-12.17579399499998</c:v>
                </c:pt>
                <c:pt idx="302" formatCode="General">
                  <c:v>6.838816280000017</c:v>
                </c:pt>
                <c:pt idx="303" formatCode="General">
                  <c:v>-1.612121619999982</c:v>
                </c:pt>
                <c:pt idx="304" formatCode="General">
                  <c:v>0.120237695000014</c:v>
                </c:pt>
                <c:pt idx="305" formatCode="General">
                  <c:v>-7.908153309999974</c:v>
                </c:pt>
                <c:pt idx="306" formatCode="General">
                  <c:v>-2.837590569999975</c:v>
                </c:pt>
                <c:pt idx="307" formatCode="General">
                  <c:v>1.387878380000018</c:v>
                </c:pt>
                <c:pt idx="308" formatCode="General">
                  <c:v>22.51522313000001</c:v>
                </c:pt>
                <c:pt idx="309" formatCode="General">
                  <c:v>60.12189678499999</c:v>
                </c:pt>
                <c:pt idx="310" formatCode="General">
                  <c:v>36.03672377000002</c:v>
                </c:pt>
                <c:pt idx="311" formatCode="General">
                  <c:v>11.52900386000002</c:v>
                </c:pt>
                <c:pt idx="312" formatCode="General">
                  <c:v>16.17701970500002</c:v>
                </c:pt>
                <c:pt idx="313" formatCode="General">
                  <c:v>6.035894225000007</c:v>
                </c:pt>
                <c:pt idx="314" formatCode="General">
                  <c:v>8.99372249000001</c:v>
                </c:pt>
                <c:pt idx="315" formatCode="General">
                  <c:v>13.21919144000003</c:v>
                </c:pt>
                <c:pt idx="316" formatCode="General">
                  <c:v>26.74069208000002</c:v>
                </c:pt>
                <c:pt idx="346" formatCode="General">
                  <c:v>35.0</c:v>
                </c:pt>
                <c:pt idx="347" formatCode="General">
                  <c:v>60.0</c:v>
                </c:pt>
                <c:pt idx="350" formatCode="General">
                  <c:v>-27.0</c:v>
                </c:pt>
                <c:pt idx="351" formatCode="General">
                  <c:v>-44.0</c:v>
                </c:pt>
                <c:pt idx="352" formatCode="General">
                  <c:v>44.0</c:v>
                </c:pt>
                <c:pt idx="353" formatCode="General">
                  <c:v>-16.0</c:v>
                </c:pt>
                <c:pt idx="354" formatCode="General">
                  <c:v>-42.0</c:v>
                </c:pt>
                <c:pt idx="355" formatCode="General">
                  <c:v>-44.0</c:v>
                </c:pt>
                <c:pt idx="356" formatCode="General">
                  <c:v>-42.0</c:v>
                </c:pt>
                <c:pt idx="357" formatCode="General">
                  <c:v>-46.0</c:v>
                </c:pt>
                <c:pt idx="358" formatCode="General">
                  <c:v>-41.0</c:v>
                </c:pt>
                <c:pt idx="359" formatCode="General">
                  <c:v>77.0</c:v>
                </c:pt>
                <c:pt idx="360" formatCode="General">
                  <c:v>51.0</c:v>
                </c:pt>
                <c:pt idx="361" formatCode="General">
                  <c:v>30.0</c:v>
                </c:pt>
                <c:pt idx="362" formatCode="General">
                  <c:v>29.0</c:v>
                </c:pt>
                <c:pt idx="396" formatCode="General">
                  <c:v>-0.822980294999979</c:v>
                </c:pt>
                <c:pt idx="397" formatCode="General">
                  <c:v>1.712301075</c:v>
                </c:pt>
                <c:pt idx="398" formatCode="General">
                  <c:v>35.93859957000002</c:v>
                </c:pt>
                <c:pt idx="399" formatCode="General">
                  <c:v>-7.58373061499998</c:v>
                </c:pt>
                <c:pt idx="400" formatCode="General">
                  <c:v>-3.358261664999986</c:v>
                </c:pt>
                <c:pt idx="401" formatCode="General">
                  <c:v>-18.99249677999997</c:v>
                </c:pt>
                <c:pt idx="402" formatCode="General">
                  <c:v>-21.52777814999997</c:v>
                </c:pt>
                <c:pt idx="403" formatCode="General">
                  <c:v>-27.44343467999998</c:v>
                </c:pt>
                <c:pt idx="404" formatCode="General">
                  <c:v>-40.96493532</c:v>
                </c:pt>
                <c:pt idx="405" formatCode="General">
                  <c:v>-31.24635673499998</c:v>
                </c:pt>
                <c:pt idx="406" formatCode="General">
                  <c:v>-38.00710705499998</c:v>
                </c:pt>
                <c:pt idx="407" formatCode="General">
                  <c:v>-45.19040426999999</c:v>
                </c:pt>
                <c:pt idx="408" formatCode="General">
                  <c:v>-37.16201326499998</c:v>
                </c:pt>
                <c:pt idx="409" formatCode="General">
                  <c:v>-46.458044955</c:v>
                </c:pt>
                <c:pt idx="410" formatCode="General">
                  <c:v>-46.03549805999998</c:v>
                </c:pt>
                <c:pt idx="411" formatCode="General">
                  <c:v>-47.72568563999998</c:v>
                </c:pt>
                <c:pt idx="412" formatCode="General">
                  <c:v>-44.34531047999999</c:v>
                </c:pt>
                <c:pt idx="413" formatCode="General">
                  <c:v>-43.92276358499997</c:v>
                </c:pt>
                <c:pt idx="414" formatCode="General">
                  <c:v>-37.58456015999998</c:v>
                </c:pt>
                <c:pt idx="415" formatCode="General">
                  <c:v>-1.24552718999999</c:v>
                </c:pt>
                <c:pt idx="454">
                  <c:v>1.641817560000021</c:v>
                </c:pt>
                <c:pt idx="455">
                  <c:v>-2.161104494999975</c:v>
                </c:pt>
                <c:pt idx="456">
                  <c:v>-13.99241755499999</c:v>
                </c:pt>
                <c:pt idx="457">
                  <c:v>-25.40118371999998</c:v>
                </c:pt>
                <c:pt idx="458">
                  <c:v>-15.68260513499996</c:v>
                </c:pt>
                <c:pt idx="459">
                  <c:v>-17.37279271499997</c:v>
                </c:pt>
                <c:pt idx="460">
                  <c:v>-25.40118371999998</c:v>
                </c:pt>
                <c:pt idx="461">
                  <c:v>-28.78155887999998</c:v>
                </c:pt>
                <c:pt idx="462">
                  <c:v>-31.31684024999997</c:v>
                </c:pt>
                <c:pt idx="463">
                  <c:v>-27.51391819499997</c:v>
                </c:pt>
                <c:pt idx="464">
                  <c:v>-22.86590234999996</c:v>
                </c:pt>
                <c:pt idx="465">
                  <c:v>-17.79533960999998</c:v>
                </c:pt>
                <c:pt idx="466">
                  <c:v>-9.766948604999967</c:v>
                </c:pt>
                <c:pt idx="467">
                  <c:v>-1.316010704999982</c:v>
                </c:pt>
                <c:pt idx="468">
                  <c:v>16.85350578000002</c:v>
                </c:pt>
                <c:pt idx="469">
                  <c:v>-1.316010704999982</c:v>
                </c:pt>
              </c:numCache>
            </c:numRef>
          </c:yVal>
          <c:smooth val="0"/>
        </c:ser>
        <c:ser>
          <c:idx val="2"/>
          <c:order val="2"/>
          <c:tx>
            <c:v>Stomatal Cond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'--Data--'!$AZ$4:$AZ$493</c:f>
              <c:numCache>
                <c:formatCode>General</c:formatCode>
                <c:ptCount val="490"/>
                <c:pt idx="20">
                  <c:v>766.6</c:v>
                </c:pt>
                <c:pt idx="22">
                  <c:v>491.8</c:v>
                </c:pt>
                <c:pt idx="32">
                  <c:v>141.9</c:v>
                </c:pt>
                <c:pt idx="37">
                  <c:v>293.1</c:v>
                </c:pt>
                <c:pt idx="39">
                  <c:v>153.3</c:v>
                </c:pt>
                <c:pt idx="41">
                  <c:v>241.2</c:v>
                </c:pt>
                <c:pt idx="42">
                  <c:v>110.1</c:v>
                </c:pt>
                <c:pt idx="73">
                  <c:v>551.1</c:v>
                </c:pt>
                <c:pt idx="75">
                  <c:v>180.7</c:v>
                </c:pt>
                <c:pt idx="81">
                  <c:v>271.7</c:v>
                </c:pt>
                <c:pt idx="85">
                  <c:v>237.7</c:v>
                </c:pt>
                <c:pt idx="89">
                  <c:v>250.43</c:v>
                </c:pt>
                <c:pt idx="91">
                  <c:v>142.3</c:v>
                </c:pt>
                <c:pt idx="93">
                  <c:v>160.9</c:v>
                </c:pt>
                <c:pt idx="95">
                  <c:v>74.4</c:v>
                </c:pt>
                <c:pt idx="126">
                  <c:v>518.0</c:v>
                </c:pt>
                <c:pt idx="128">
                  <c:v>381.3</c:v>
                </c:pt>
                <c:pt idx="131">
                  <c:v>175.1</c:v>
                </c:pt>
                <c:pt idx="138">
                  <c:v>277.2</c:v>
                </c:pt>
                <c:pt idx="142">
                  <c:v>282.7</c:v>
                </c:pt>
                <c:pt idx="145">
                  <c:v>523.67</c:v>
                </c:pt>
                <c:pt idx="146">
                  <c:v>227.7</c:v>
                </c:pt>
                <c:pt idx="148">
                  <c:v>306.47</c:v>
                </c:pt>
                <c:pt idx="179">
                  <c:v>484.8</c:v>
                </c:pt>
                <c:pt idx="181">
                  <c:v>469.4</c:v>
                </c:pt>
                <c:pt idx="184">
                  <c:v>272.3</c:v>
                </c:pt>
                <c:pt idx="191">
                  <c:v>130.7</c:v>
                </c:pt>
                <c:pt idx="195">
                  <c:v>272.9</c:v>
                </c:pt>
                <c:pt idx="197">
                  <c:v>70.8</c:v>
                </c:pt>
                <c:pt idx="200">
                  <c:v>292.5</c:v>
                </c:pt>
                <c:pt idx="202">
                  <c:v>41.5</c:v>
                </c:pt>
                <c:pt idx="240">
                  <c:v>106.7</c:v>
                </c:pt>
                <c:pt idx="244">
                  <c:v>132.6</c:v>
                </c:pt>
                <c:pt idx="247">
                  <c:v>549.1</c:v>
                </c:pt>
                <c:pt idx="249">
                  <c:v>428.4</c:v>
                </c:pt>
                <c:pt idx="285">
                  <c:v>0.0</c:v>
                </c:pt>
                <c:pt idx="287">
                  <c:v>809.9000000000001</c:v>
                </c:pt>
                <c:pt idx="290">
                  <c:v>195.1</c:v>
                </c:pt>
                <c:pt idx="293">
                  <c:v>1148.1</c:v>
                </c:pt>
                <c:pt idx="297">
                  <c:v>274.3</c:v>
                </c:pt>
                <c:pt idx="302">
                  <c:v>1390.7</c:v>
                </c:pt>
                <c:pt idx="303">
                  <c:v>719.3</c:v>
                </c:pt>
                <c:pt idx="306">
                  <c:v>287.6</c:v>
                </c:pt>
                <c:pt idx="308">
                  <c:v>241.7</c:v>
                </c:pt>
                <c:pt idx="338">
                  <c:v>643.1</c:v>
                </c:pt>
                <c:pt idx="340">
                  <c:v>404.1</c:v>
                </c:pt>
                <c:pt idx="343">
                  <c:v>135.4</c:v>
                </c:pt>
                <c:pt idx="346">
                  <c:v>321.5</c:v>
                </c:pt>
                <c:pt idx="350">
                  <c:v>176.1</c:v>
                </c:pt>
                <c:pt idx="354">
                  <c:v>696.9000000000001</c:v>
                </c:pt>
                <c:pt idx="358">
                  <c:v>1044.8</c:v>
                </c:pt>
                <c:pt idx="359">
                  <c:v>803.2</c:v>
                </c:pt>
                <c:pt idx="360">
                  <c:v>359.8</c:v>
                </c:pt>
                <c:pt idx="396">
                  <c:v>0.0</c:v>
                </c:pt>
                <c:pt idx="399">
                  <c:v>258.5</c:v>
                </c:pt>
                <c:pt idx="403">
                  <c:v>86.5</c:v>
                </c:pt>
                <c:pt idx="407">
                  <c:v>353.2</c:v>
                </c:pt>
                <c:pt idx="409">
                  <c:v>394.6</c:v>
                </c:pt>
                <c:pt idx="410">
                  <c:v>544.7</c:v>
                </c:pt>
                <c:pt idx="412">
                  <c:v>395.0</c:v>
                </c:pt>
                <c:pt idx="413">
                  <c:v>432.2</c:v>
                </c:pt>
                <c:pt idx="456">
                  <c:v>209.9</c:v>
                </c:pt>
                <c:pt idx="460">
                  <c:v>197.1</c:v>
                </c:pt>
                <c:pt idx="462">
                  <c:v>36.0</c:v>
                </c:pt>
                <c:pt idx="464">
                  <c:v>57.2</c:v>
                </c:pt>
                <c:pt idx="466">
                  <c:v>271.5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3030008"/>
        <c:axId val="-2113033048"/>
      </c:scatterChart>
      <c:valAx>
        <c:axId val="-211304176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3038712"/>
        <c:crosses val="autoZero"/>
        <c:crossBetween val="midCat"/>
      </c:valAx>
      <c:valAx>
        <c:axId val="-2113038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ETdeficit 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3041768"/>
        <c:crosses val="autoZero"/>
        <c:crossBetween val="midCat"/>
      </c:valAx>
      <c:valAx>
        <c:axId val="-21130330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-2113030008"/>
        <c:crosses val="max"/>
        <c:crossBetween val="midCat"/>
      </c:valAx>
      <c:valAx>
        <c:axId val="-211303000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-21130330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90235975115609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'--Data--'!$U$4:$U$493</c:f>
              <c:numCache>
                <c:formatCode>General</c:formatCode>
                <c:ptCount val="490"/>
                <c:pt idx="18">
                  <c:v>7.07</c:v>
                </c:pt>
                <c:pt idx="19">
                  <c:v>7.07</c:v>
                </c:pt>
                <c:pt idx="20">
                  <c:v>7.07</c:v>
                </c:pt>
                <c:pt idx="21">
                  <c:v>7.53</c:v>
                </c:pt>
                <c:pt idx="22">
                  <c:v>7.53</c:v>
                </c:pt>
                <c:pt idx="23">
                  <c:v>6.58</c:v>
                </c:pt>
                <c:pt idx="24">
                  <c:v>6.58</c:v>
                </c:pt>
                <c:pt idx="25">
                  <c:v>2.93999999999999</c:v>
                </c:pt>
                <c:pt idx="26">
                  <c:v>2.93999999999999</c:v>
                </c:pt>
                <c:pt idx="27">
                  <c:v>0.239999999999999</c:v>
                </c:pt>
                <c:pt idx="28">
                  <c:v>0.239999999999999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0.289999999999999</c:v>
                </c:pt>
                <c:pt idx="33">
                  <c:v>0.289999999999999</c:v>
                </c:pt>
                <c:pt idx="34">
                  <c:v>2.21</c:v>
                </c:pt>
                <c:pt idx="35">
                  <c:v>3.29999999999999</c:v>
                </c:pt>
                <c:pt idx="36">
                  <c:v>3.29999999999999</c:v>
                </c:pt>
                <c:pt idx="37">
                  <c:v>3.29999999999999</c:v>
                </c:pt>
                <c:pt idx="38">
                  <c:v>6.04</c:v>
                </c:pt>
                <c:pt idx="39">
                  <c:v>6.04</c:v>
                </c:pt>
                <c:pt idx="40">
                  <c:v>6.04</c:v>
                </c:pt>
                <c:pt idx="41">
                  <c:v>6.04</c:v>
                </c:pt>
                <c:pt idx="42">
                  <c:v>6.04</c:v>
                </c:pt>
                <c:pt idx="43">
                  <c:v>2.89999999999999</c:v>
                </c:pt>
                <c:pt idx="44">
                  <c:v>2.89999999999999</c:v>
                </c:pt>
                <c:pt idx="45">
                  <c:v>2.89999999999999</c:v>
                </c:pt>
                <c:pt idx="46">
                  <c:v>2.89999999999999</c:v>
                </c:pt>
                <c:pt idx="47">
                  <c:v>1.54</c:v>
                </c:pt>
                <c:pt idx="48">
                  <c:v>0.76</c:v>
                </c:pt>
                <c:pt idx="49">
                  <c:v>0.76</c:v>
                </c:pt>
                <c:pt idx="50">
                  <c:v>0.56</c:v>
                </c:pt>
                <c:pt idx="51">
                  <c:v>0.63</c:v>
                </c:pt>
                <c:pt idx="52">
                  <c:v>0.63</c:v>
                </c:pt>
                <c:pt idx="71">
                  <c:v>2.89999999999999</c:v>
                </c:pt>
                <c:pt idx="72">
                  <c:v>2.89999999999999</c:v>
                </c:pt>
                <c:pt idx="73">
                  <c:v>2.89999999999999</c:v>
                </c:pt>
                <c:pt idx="74">
                  <c:v>3.10999999999999</c:v>
                </c:pt>
                <c:pt idx="75">
                  <c:v>3.10999999999999</c:v>
                </c:pt>
                <c:pt idx="76">
                  <c:v>2.35</c:v>
                </c:pt>
                <c:pt idx="77">
                  <c:v>2.35</c:v>
                </c:pt>
                <c:pt idx="78">
                  <c:v>0.38</c:v>
                </c:pt>
                <c:pt idx="79">
                  <c:v>0.38</c:v>
                </c:pt>
                <c:pt idx="80">
                  <c:v>0.1</c:v>
                </c:pt>
                <c:pt idx="81">
                  <c:v>0.1</c:v>
                </c:pt>
                <c:pt idx="82">
                  <c:v>0.45</c:v>
                </c:pt>
                <c:pt idx="83">
                  <c:v>0.45</c:v>
                </c:pt>
                <c:pt idx="84">
                  <c:v>2.66999999999999</c:v>
                </c:pt>
                <c:pt idx="85">
                  <c:v>3.43</c:v>
                </c:pt>
                <c:pt idx="86">
                  <c:v>3.43</c:v>
                </c:pt>
                <c:pt idx="87">
                  <c:v>3.85</c:v>
                </c:pt>
                <c:pt idx="88">
                  <c:v>6.33</c:v>
                </c:pt>
                <c:pt idx="89">
                  <c:v>6.33</c:v>
                </c:pt>
                <c:pt idx="90">
                  <c:v>7.01999999999999</c:v>
                </c:pt>
                <c:pt idx="91">
                  <c:v>6.24</c:v>
                </c:pt>
                <c:pt idx="92">
                  <c:v>6.24</c:v>
                </c:pt>
                <c:pt idx="93">
                  <c:v>6.24</c:v>
                </c:pt>
                <c:pt idx="94">
                  <c:v>6.24</c:v>
                </c:pt>
                <c:pt idx="95">
                  <c:v>6.24</c:v>
                </c:pt>
                <c:pt idx="96">
                  <c:v>1.86</c:v>
                </c:pt>
                <c:pt idx="97">
                  <c:v>1.86</c:v>
                </c:pt>
                <c:pt idx="98">
                  <c:v>0.599999999999999</c:v>
                </c:pt>
                <c:pt idx="99">
                  <c:v>0.599999999999999</c:v>
                </c:pt>
                <c:pt idx="100">
                  <c:v>0.419999999999999</c:v>
                </c:pt>
                <c:pt idx="101">
                  <c:v>0.33</c:v>
                </c:pt>
                <c:pt idx="102">
                  <c:v>0.33</c:v>
                </c:pt>
                <c:pt idx="103">
                  <c:v>0.349999999999999</c:v>
                </c:pt>
                <c:pt idx="104">
                  <c:v>0.429999999999999</c:v>
                </c:pt>
                <c:pt idx="105">
                  <c:v>0.429999999999999</c:v>
                </c:pt>
                <c:pt idx="124">
                  <c:v>4.58</c:v>
                </c:pt>
                <c:pt idx="125">
                  <c:v>4.58</c:v>
                </c:pt>
                <c:pt idx="126">
                  <c:v>4.58</c:v>
                </c:pt>
                <c:pt idx="127">
                  <c:v>5.71</c:v>
                </c:pt>
                <c:pt idx="128">
                  <c:v>5.71</c:v>
                </c:pt>
                <c:pt idx="129">
                  <c:v>4.59999999999999</c:v>
                </c:pt>
                <c:pt idx="130">
                  <c:v>4.59999999999999</c:v>
                </c:pt>
                <c:pt idx="131">
                  <c:v>3.7</c:v>
                </c:pt>
                <c:pt idx="132">
                  <c:v>3.7</c:v>
                </c:pt>
                <c:pt idx="133">
                  <c:v>0.4</c:v>
                </c:pt>
                <c:pt idx="134">
                  <c:v>0.4</c:v>
                </c:pt>
                <c:pt idx="135">
                  <c:v>0.1</c:v>
                </c:pt>
                <c:pt idx="136">
                  <c:v>0.1</c:v>
                </c:pt>
                <c:pt idx="137">
                  <c:v>0.23</c:v>
                </c:pt>
                <c:pt idx="138">
                  <c:v>0.839999999999999</c:v>
                </c:pt>
                <c:pt idx="139">
                  <c:v>0.839999999999999</c:v>
                </c:pt>
                <c:pt idx="140">
                  <c:v>3.04999999999999</c:v>
                </c:pt>
                <c:pt idx="141">
                  <c:v>6.04</c:v>
                </c:pt>
                <c:pt idx="142">
                  <c:v>6.04</c:v>
                </c:pt>
                <c:pt idx="143">
                  <c:v>7.62999999999999</c:v>
                </c:pt>
                <c:pt idx="144">
                  <c:v>7.61</c:v>
                </c:pt>
                <c:pt idx="145">
                  <c:v>7.61</c:v>
                </c:pt>
                <c:pt idx="146">
                  <c:v>7.61</c:v>
                </c:pt>
                <c:pt idx="147">
                  <c:v>7.61</c:v>
                </c:pt>
                <c:pt idx="148">
                  <c:v>7.61</c:v>
                </c:pt>
                <c:pt idx="149">
                  <c:v>3.47</c:v>
                </c:pt>
                <c:pt idx="150">
                  <c:v>3.47</c:v>
                </c:pt>
                <c:pt idx="151">
                  <c:v>3.33</c:v>
                </c:pt>
                <c:pt idx="152">
                  <c:v>3.33</c:v>
                </c:pt>
                <c:pt idx="153">
                  <c:v>1.74</c:v>
                </c:pt>
                <c:pt idx="154">
                  <c:v>0.949999999999999</c:v>
                </c:pt>
                <c:pt idx="155">
                  <c:v>0.949999999999999</c:v>
                </c:pt>
                <c:pt idx="156">
                  <c:v>0.55</c:v>
                </c:pt>
                <c:pt idx="157">
                  <c:v>0.51</c:v>
                </c:pt>
                <c:pt idx="158">
                  <c:v>0.51</c:v>
                </c:pt>
                <c:pt idx="177">
                  <c:v>7.29</c:v>
                </c:pt>
                <c:pt idx="178">
                  <c:v>7.29</c:v>
                </c:pt>
                <c:pt idx="179">
                  <c:v>7.29</c:v>
                </c:pt>
                <c:pt idx="180">
                  <c:v>7.29999999999999</c:v>
                </c:pt>
                <c:pt idx="181">
                  <c:v>7.29999999999999</c:v>
                </c:pt>
                <c:pt idx="182">
                  <c:v>6.44</c:v>
                </c:pt>
                <c:pt idx="183">
                  <c:v>6.44</c:v>
                </c:pt>
                <c:pt idx="184">
                  <c:v>2.49</c:v>
                </c:pt>
                <c:pt idx="185">
                  <c:v>2.49</c:v>
                </c:pt>
                <c:pt idx="186">
                  <c:v>0.239999999999999</c:v>
                </c:pt>
                <c:pt idx="187">
                  <c:v>0.239999999999999</c:v>
                </c:pt>
                <c:pt idx="188">
                  <c:v>0.1</c:v>
                </c:pt>
                <c:pt idx="189">
                  <c:v>0.1</c:v>
                </c:pt>
                <c:pt idx="190">
                  <c:v>0.12</c:v>
                </c:pt>
                <c:pt idx="191">
                  <c:v>0.65</c:v>
                </c:pt>
                <c:pt idx="192">
                  <c:v>0.65</c:v>
                </c:pt>
                <c:pt idx="193">
                  <c:v>2.54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4.80999999999999</c:v>
                </c:pt>
                <c:pt idx="198">
                  <c:v>4.80999999999999</c:v>
                </c:pt>
                <c:pt idx="199">
                  <c:v>4.80999999999999</c:v>
                </c:pt>
                <c:pt idx="200">
                  <c:v>4.80999999999999</c:v>
                </c:pt>
                <c:pt idx="201">
                  <c:v>4.80999999999999</c:v>
                </c:pt>
                <c:pt idx="202">
                  <c:v>2.52999999999999</c:v>
                </c:pt>
                <c:pt idx="203">
                  <c:v>2.52999999999999</c:v>
                </c:pt>
                <c:pt idx="204">
                  <c:v>2.37999999999999</c:v>
                </c:pt>
                <c:pt idx="205">
                  <c:v>2.37999999999999</c:v>
                </c:pt>
                <c:pt idx="206">
                  <c:v>1.16999999999999</c:v>
                </c:pt>
                <c:pt idx="207">
                  <c:v>0.75</c:v>
                </c:pt>
                <c:pt idx="208">
                  <c:v>0.75</c:v>
                </c:pt>
                <c:pt idx="209">
                  <c:v>0.56</c:v>
                </c:pt>
                <c:pt idx="210">
                  <c:v>0.66</c:v>
                </c:pt>
                <c:pt idx="211">
                  <c:v>0.66</c:v>
                </c:pt>
                <c:pt idx="230">
                  <c:v>3.29</c:v>
                </c:pt>
                <c:pt idx="231">
                  <c:v>3.29</c:v>
                </c:pt>
                <c:pt idx="232">
                  <c:v>3.29</c:v>
                </c:pt>
                <c:pt idx="233">
                  <c:v>4.24</c:v>
                </c:pt>
                <c:pt idx="234">
                  <c:v>4.24</c:v>
                </c:pt>
                <c:pt idx="235">
                  <c:v>6.51999999999999</c:v>
                </c:pt>
                <c:pt idx="236">
                  <c:v>6.51999999999999</c:v>
                </c:pt>
                <c:pt idx="237">
                  <c:v>7.58</c:v>
                </c:pt>
                <c:pt idx="238">
                  <c:v>7.58</c:v>
                </c:pt>
                <c:pt idx="239">
                  <c:v>5.88999999999999</c:v>
                </c:pt>
                <c:pt idx="240">
                  <c:v>5.88999999999999</c:v>
                </c:pt>
                <c:pt idx="241">
                  <c:v>3.41</c:v>
                </c:pt>
                <c:pt idx="242">
                  <c:v>3.41</c:v>
                </c:pt>
                <c:pt idx="243">
                  <c:v>3.66</c:v>
                </c:pt>
                <c:pt idx="244">
                  <c:v>3.66</c:v>
                </c:pt>
                <c:pt idx="245">
                  <c:v>3.66</c:v>
                </c:pt>
                <c:pt idx="246">
                  <c:v>3.66</c:v>
                </c:pt>
                <c:pt idx="247">
                  <c:v>1.98</c:v>
                </c:pt>
                <c:pt idx="248">
                  <c:v>1.98</c:v>
                </c:pt>
                <c:pt idx="249">
                  <c:v>1.98</c:v>
                </c:pt>
                <c:pt idx="250">
                  <c:v>1.95</c:v>
                </c:pt>
                <c:pt idx="251">
                  <c:v>2.2</c:v>
                </c:pt>
                <c:pt idx="252">
                  <c:v>2.2</c:v>
                </c:pt>
                <c:pt idx="253">
                  <c:v>2.2</c:v>
                </c:pt>
                <c:pt idx="254">
                  <c:v>2.22</c:v>
                </c:pt>
                <c:pt idx="255">
                  <c:v>1.5</c:v>
                </c:pt>
                <c:pt idx="256">
                  <c:v>1.5</c:v>
                </c:pt>
                <c:pt idx="257">
                  <c:v>2.29</c:v>
                </c:pt>
                <c:pt idx="258">
                  <c:v>2.29</c:v>
                </c:pt>
                <c:pt idx="259">
                  <c:v>2.58999999999999</c:v>
                </c:pt>
                <c:pt idx="260">
                  <c:v>3.31</c:v>
                </c:pt>
                <c:pt idx="261">
                  <c:v>3.31</c:v>
                </c:pt>
                <c:pt idx="262">
                  <c:v>3.45</c:v>
                </c:pt>
                <c:pt idx="263">
                  <c:v>3.33999999999999</c:v>
                </c:pt>
                <c:pt idx="264">
                  <c:v>3.33999999999999</c:v>
                </c:pt>
                <c:pt idx="283">
                  <c:v>3.21</c:v>
                </c:pt>
                <c:pt idx="284">
                  <c:v>3.21</c:v>
                </c:pt>
                <c:pt idx="285">
                  <c:v>3.21</c:v>
                </c:pt>
                <c:pt idx="286">
                  <c:v>0.56</c:v>
                </c:pt>
                <c:pt idx="287">
                  <c:v>0.56</c:v>
                </c:pt>
                <c:pt idx="288">
                  <c:v>3.68</c:v>
                </c:pt>
                <c:pt idx="289">
                  <c:v>3.68</c:v>
                </c:pt>
                <c:pt idx="290">
                  <c:v>7.23</c:v>
                </c:pt>
                <c:pt idx="291">
                  <c:v>7.23</c:v>
                </c:pt>
                <c:pt idx="292">
                  <c:v>2.7</c:v>
                </c:pt>
                <c:pt idx="293">
                  <c:v>2.7</c:v>
                </c:pt>
                <c:pt idx="294">
                  <c:v>7.54999999999999</c:v>
                </c:pt>
                <c:pt idx="295">
                  <c:v>7.54999999999999</c:v>
                </c:pt>
                <c:pt idx="296">
                  <c:v>0.51</c:v>
                </c:pt>
                <c:pt idx="297">
                  <c:v>1.41999999999999</c:v>
                </c:pt>
                <c:pt idx="298">
                  <c:v>1.41999999999999</c:v>
                </c:pt>
                <c:pt idx="299">
                  <c:v>0.419999999999999</c:v>
                </c:pt>
                <c:pt idx="300">
                  <c:v>0.239999999999999</c:v>
                </c:pt>
                <c:pt idx="301">
                  <c:v>0.239999999999999</c:v>
                </c:pt>
                <c:pt idx="302">
                  <c:v>0.239999999999999</c:v>
                </c:pt>
                <c:pt idx="303">
                  <c:v>2.81999999999999</c:v>
                </c:pt>
                <c:pt idx="304">
                  <c:v>2.81999999999999</c:v>
                </c:pt>
                <c:pt idx="305">
                  <c:v>2.81999999999999</c:v>
                </c:pt>
                <c:pt idx="306">
                  <c:v>2.81999999999999</c:v>
                </c:pt>
                <c:pt idx="307">
                  <c:v>1.16999999999999</c:v>
                </c:pt>
                <c:pt idx="308">
                  <c:v>1.48</c:v>
                </c:pt>
                <c:pt idx="309">
                  <c:v>1.48</c:v>
                </c:pt>
                <c:pt idx="310">
                  <c:v>1.15999999999999</c:v>
                </c:pt>
                <c:pt idx="311">
                  <c:v>1.15999999999999</c:v>
                </c:pt>
                <c:pt idx="312">
                  <c:v>1.21</c:v>
                </c:pt>
                <c:pt idx="313">
                  <c:v>2.73</c:v>
                </c:pt>
                <c:pt idx="314">
                  <c:v>2.73</c:v>
                </c:pt>
                <c:pt idx="315">
                  <c:v>3.91</c:v>
                </c:pt>
                <c:pt idx="316">
                  <c:v>6.86</c:v>
                </c:pt>
                <c:pt idx="317">
                  <c:v>6.86</c:v>
                </c:pt>
                <c:pt idx="336">
                  <c:v>3.81999999999999</c:v>
                </c:pt>
                <c:pt idx="337">
                  <c:v>3.81999999999999</c:v>
                </c:pt>
                <c:pt idx="338">
                  <c:v>3.81999999999999</c:v>
                </c:pt>
                <c:pt idx="339">
                  <c:v>1.29</c:v>
                </c:pt>
                <c:pt idx="340">
                  <c:v>1.29</c:v>
                </c:pt>
                <c:pt idx="341">
                  <c:v>2.18</c:v>
                </c:pt>
                <c:pt idx="342">
                  <c:v>2.18</c:v>
                </c:pt>
                <c:pt idx="343">
                  <c:v>0.8</c:v>
                </c:pt>
                <c:pt idx="344">
                  <c:v>0.8</c:v>
                </c:pt>
                <c:pt idx="345">
                  <c:v>4.29</c:v>
                </c:pt>
                <c:pt idx="346">
                  <c:v>4.29</c:v>
                </c:pt>
                <c:pt idx="347">
                  <c:v>7.59999999999999</c:v>
                </c:pt>
                <c:pt idx="348">
                  <c:v>7.59999999999999</c:v>
                </c:pt>
                <c:pt idx="349">
                  <c:v>1.31</c:v>
                </c:pt>
                <c:pt idx="350">
                  <c:v>2.81</c:v>
                </c:pt>
                <c:pt idx="351">
                  <c:v>2.81</c:v>
                </c:pt>
                <c:pt idx="352">
                  <c:v>0.64</c:v>
                </c:pt>
                <c:pt idx="353">
                  <c:v>0.51</c:v>
                </c:pt>
                <c:pt idx="354">
                  <c:v>0.51</c:v>
                </c:pt>
                <c:pt idx="355">
                  <c:v>2.16999999999999</c:v>
                </c:pt>
                <c:pt idx="356">
                  <c:v>2.16999999999999</c:v>
                </c:pt>
                <c:pt idx="357">
                  <c:v>2.16999999999999</c:v>
                </c:pt>
                <c:pt idx="358">
                  <c:v>2.16999999999999</c:v>
                </c:pt>
                <c:pt idx="359">
                  <c:v>2.16999999999999</c:v>
                </c:pt>
                <c:pt idx="360">
                  <c:v>2.16999999999999</c:v>
                </c:pt>
                <c:pt idx="361">
                  <c:v>4.46</c:v>
                </c:pt>
                <c:pt idx="362">
                  <c:v>4.46</c:v>
                </c:pt>
                <c:pt idx="363">
                  <c:v>1.16999999999999</c:v>
                </c:pt>
                <c:pt idx="364">
                  <c:v>1.16999999999999</c:v>
                </c:pt>
                <c:pt idx="365">
                  <c:v>4.58</c:v>
                </c:pt>
                <c:pt idx="366">
                  <c:v>7.55999999999999</c:v>
                </c:pt>
                <c:pt idx="367">
                  <c:v>7.55999999999999</c:v>
                </c:pt>
                <c:pt idx="368">
                  <c:v>7.62999999999999</c:v>
                </c:pt>
                <c:pt idx="369">
                  <c:v>7.62999999999999</c:v>
                </c:pt>
                <c:pt idx="370">
                  <c:v>7.62999999999999</c:v>
                </c:pt>
                <c:pt idx="389">
                  <c:v>0.19</c:v>
                </c:pt>
                <c:pt idx="390">
                  <c:v>0.19</c:v>
                </c:pt>
                <c:pt idx="391">
                  <c:v>0.19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0.11</c:v>
                </c:pt>
                <c:pt idx="397">
                  <c:v>0.11</c:v>
                </c:pt>
                <c:pt idx="398">
                  <c:v>0.56</c:v>
                </c:pt>
                <c:pt idx="399">
                  <c:v>0.56</c:v>
                </c:pt>
                <c:pt idx="400">
                  <c:v>1.14999999999999</c:v>
                </c:pt>
                <c:pt idx="401">
                  <c:v>1.14999999999999</c:v>
                </c:pt>
                <c:pt idx="402">
                  <c:v>1.09</c:v>
                </c:pt>
                <c:pt idx="403">
                  <c:v>1.2</c:v>
                </c:pt>
                <c:pt idx="404">
                  <c:v>1.2</c:v>
                </c:pt>
                <c:pt idx="405">
                  <c:v>1.99</c:v>
                </c:pt>
                <c:pt idx="406">
                  <c:v>2.41999999999999</c:v>
                </c:pt>
                <c:pt idx="407">
                  <c:v>2.41999999999999</c:v>
                </c:pt>
                <c:pt idx="408">
                  <c:v>2.41999999999999</c:v>
                </c:pt>
                <c:pt idx="409">
                  <c:v>2.58</c:v>
                </c:pt>
                <c:pt idx="410">
                  <c:v>2.58</c:v>
                </c:pt>
                <c:pt idx="411">
                  <c:v>2.58</c:v>
                </c:pt>
                <c:pt idx="412">
                  <c:v>2.58</c:v>
                </c:pt>
                <c:pt idx="413">
                  <c:v>3.21</c:v>
                </c:pt>
                <c:pt idx="414">
                  <c:v>1.67999999999999</c:v>
                </c:pt>
                <c:pt idx="415">
                  <c:v>1.67999999999999</c:v>
                </c:pt>
                <c:pt idx="416">
                  <c:v>0.1</c:v>
                </c:pt>
                <c:pt idx="417">
                  <c:v>0.1</c:v>
                </c:pt>
                <c:pt idx="418">
                  <c:v>0.179999999999999</c:v>
                </c:pt>
                <c:pt idx="419">
                  <c:v>0.289999999999999</c:v>
                </c:pt>
                <c:pt idx="420">
                  <c:v>0.289999999999999</c:v>
                </c:pt>
                <c:pt idx="421">
                  <c:v>0.27</c:v>
                </c:pt>
                <c:pt idx="422">
                  <c:v>0.16</c:v>
                </c:pt>
                <c:pt idx="423">
                  <c:v>0.16</c:v>
                </c:pt>
                <c:pt idx="442">
                  <c:v>4.84999999999999</c:v>
                </c:pt>
                <c:pt idx="443">
                  <c:v>4.84999999999999</c:v>
                </c:pt>
                <c:pt idx="444">
                  <c:v>4.84999999999999</c:v>
                </c:pt>
                <c:pt idx="445">
                  <c:v>5.58</c:v>
                </c:pt>
                <c:pt idx="446">
                  <c:v>5.58</c:v>
                </c:pt>
                <c:pt idx="447">
                  <c:v>4.0</c:v>
                </c:pt>
                <c:pt idx="448">
                  <c:v>4.0</c:v>
                </c:pt>
                <c:pt idx="449">
                  <c:v>1.08</c:v>
                </c:pt>
                <c:pt idx="450">
                  <c:v>1.08</c:v>
                </c:pt>
                <c:pt idx="451">
                  <c:v>0.1</c:v>
                </c:pt>
                <c:pt idx="452">
                  <c:v>0.1</c:v>
                </c:pt>
                <c:pt idx="453">
                  <c:v>0.33</c:v>
                </c:pt>
                <c:pt idx="454">
                  <c:v>0.33</c:v>
                </c:pt>
                <c:pt idx="455">
                  <c:v>1.78</c:v>
                </c:pt>
                <c:pt idx="456">
                  <c:v>2.68</c:v>
                </c:pt>
                <c:pt idx="457">
                  <c:v>2.68</c:v>
                </c:pt>
                <c:pt idx="458">
                  <c:v>4.58999999999999</c:v>
                </c:pt>
                <c:pt idx="459">
                  <c:v>7.62999999999999</c:v>
                </c:pt>
                <c:pt idx="460">
                  <c:v>7.62999999999999</c:v>
                </c:pt>
                <c:pt idx="461">
                  <c:v>7.62999999999999</c:v>
                </c:pt>
                <c:pt idx="462">
                  <c:v>7.61</c:v>
                </c:pt>
                <c:pt idx="463">
                  <c:v>7.61</c:v>
                </c:pt>
                <c:pt idx="464">
                  <c:v>7.61</c:v>
                </c:pt>
                <c:pt idx="465">
                  <c:v>7.61</c:v>
                </c:pt>
                <c:pt idx="466">
                  <c:v>7.61</c:v>
                </c:pt>
                <c:pt idx="467">
                  <c:v>3.04</c:v>
                </c:pt>
                <c:pt idx="468">
                  <c:v>3.04</c:v>
                </c:pt>
                <c:pt idx="469">
                  <c:v>2.1</c:v>
                </c:pt>
                <c:pt idx="470">
                  <c:v>2.1</c:v>
                </c:pt>
                <c:pt idx="471">
                  <c:v>1.06</c:v>
                </c:pt>
                <c:pt idx="472">
                  <c:v>0.62</c:v>
                </c:pt>
                <c:pt idx="473">
                  <c:v>0.62</c:v>
                </c:pt>
                <c:pt idx="474">
                  <c:v>0.51</c:v>
                </c:pt>
                <c:pt idx="475">
                  <c:v>0.44</c:v>
                </c:pt>
                <c:pt idx="476">
                  <c:v>0.44</c:v>
                </c:pt>
              </c:numCache>
            </c:numRef>
          </c:yVal>
          <c:smooth val="0"/>
        </c:ser>
        <c:ser>
          <c:idx val="1"/>
          <c:order val="1"/>
          <c:tx>
            <c:v>Meas(cept)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'--Data--'!$AX$4:$AX$493</c:f>
              <c:numCache>
                <c:formatCode>General</c:formatCode>
                <c:ptCount val="490"/>
                <c:pt idx="20">
                  <c:v>0.82</c:v>
                </c:pt>
                <c:pt idx="22">
                  <c:v>4.3</c:v>
                </c:pt>
                <c:pt idx="25">
                  <c:v>4.13</c:v>
                </c:pt>
                <c:pt idx="32">
                  <c:v>0.7</c:v>
                </c:pt>
                <c:pt idx="37">
                  <c:v>5.81</c:v>
                </c:pt>
                <c:pt idx="39">
                  <c:v>4.39</c:v>
                </c:pt>
                <c:pt idx="42">
                  <c:v>5.3</c:v>
                </c:pt>
                <c:pt idx="73">
                  <c:v>4.95</c:v>
                </c:pt>
                <c:pt idx="75">
                  <c:v>6.12</c:v>
                </c:pt>
                <c:pt idx="78">
                  <c:v>2.85</c:v>
                </c:pt>
                <c:pt idx="81">
                  <c:v>0.12</c:v>
                </c:pt>
                <c:pt idx="85">
                  <c:v>2.24</c:v>
                </c:pt>
                <c:pt idx="89">
                  <c:v>8.84</c:v>
                </c:pt>
                <c:pt idx="91">
                  <c:v>7.74</c:v>
                </c:pt>
                <c:pt idx="93">
                  <c:v>6.41</c:v>
                </c:pt>
                <c:pt idx="95">
                  <c:v>4.83</c:v>
                </c:pt>
                <c:pt idx="126">
                  <c:v>2.31</c:v>
                </c:pt>
                <c:pt idx="128">
                  <c:v>6.13</c:v>
                </c:pt>
                <c:pt idx="131">
                  <c:v>2.88</c:v>
                </c:pt>
                <c:pt idx="138">
                  <c:v>0.23</c:v>
                </c:pt>
                <c:pt idx="142">
                  <c:v>4.86</c:v>
                </c:pt>
                <c:pt idx="145">
                  <c:v>5.6</c:v>
                </c:pt>
                <c:pt idx="146">
                  <c:v>9.56</c:v>
                </c:pt>
                <c:pt idx="148">
                  <c:v>6.86</c:v>
                </c:pt>
                <c:pt idx="181">
                  <c:v>6.88</c:v>
                </c:pt>
                <c:pt idx="184">
                  <c:v>4.58</c:v>
                </c:pt>
                <c:pt idx="191">
                  <c:v>0.39</c:v>
                </c:pt>
                <c:pt idx="195">
                  <c:v>5.26</c:v>
                </c:pt>
                <c:pt idx="197">
                  <c:v>4.35</c:v>
                </c:pt>
                <c:pt idx="200">
                  <c:v>4.9</c:v>
                </c:pt>
                <c:pt idx="234">
                  <c:v>1.65</c:v>
                </c:pt>
                <c:pt idx="237">
                  <c:v>4.83</c:v>
                </c:pt>
                <c:pt idx="244">
                  <c:v>0.36</c:v>
                </c:pt>
                <c:pt idx="247">
                  <c:v>0.17</c:v>
                </c:pt>
                <c:pt idx="249">
                  <c:v>1.41</c:v>
                </c:pt>
                <c:pt idx="287">
                  <c:v>1.23</c:v>
                </c:pt>
                <c:pt idx="290">
                  <c:v>6.51</c:v>
                </c:pt>
                <c:pt idx="297">
                  <c:v>1.81</c:v>
                </c:pt>
                <c:pt idx="302">
                  <c:v>0.97</c:v>
                </c:pt>
                <c:pt idx="303">
                  <c:v>3.97</c:v>
                </c:pt>
                <c:pt idx="306">
                  <c:v>1.07</c:v>
                </c:pt>
                <c:pt idx="338">
                  <c:v>1.23</c:v>
                </c:pt>
                <c:pt idx="343">
                  <c:v>4.6</c:v>
                </c:pt>
                <c:pt idx="346">
                  <c:v>3.35</c:v>
                </c:pt>
                <c:pt idx="350">
                  <c:v>0.67</c:v>
                </c:pt>
                <c:pt idx="354">
                  <c:v>0.66</c:v>
                </c:pt>
                <c:pt idx="358">
                  <c:v>0.72</c:v>
                </c:pt>
                <c:pt idx="359">
                  <c:v>4.1</c:v>
                </c:pt>
                <c:pt idx="360">
                  <c:v>3.58</c:v>
                </c:pt>
                <c:pt idx="399">
                  <c:v>0.63</c:v>
                </c:pt>
                <c:pt idx="403">
                  <c:v>2.23</c:v>
                </c:pt>
                <c:pt idx="407">
                  <c:v>1.25</c:v>
                </c:pt>
                <c:pt idx="409">
                  <c:v>2.13</c:v>
                </c:pt>
                <c:pt idx="410">
                  <c:v>4.11</c:v>
                </c:pt>
                <c:pt idx="412">
                  <c:v>4.12</c:v>
                </c:pt>
                <c:pt idx="413">
                  <c:v>4.07</c:v>
                </c:pt>
                <c:pt idx="456">
                  <c:v>0.57</c:v>
                </c:pt>
                <c:pt idx="460">
                  <c:v>7.62</c:v>
                </c:pt>
                <c:pt idx="462">
                  <c:v>5.65</c:v>
                </c:pt>
                <c:pt idx="464">
                  <c:v>7.25</c:v>
                </c:pt>
                <c:pt idx="466">
                  <c:v>5.17</c:v>
                </c:pt>
              </c:numCache>
            </c:numRef>
          </c:yVal>
          <c:smooth val="0"/>
        </c:ser>
        <c:ser>
          <c:idx val="2"/>
          <c:order val="2"/>
          <c:tx>
            <c:v>Meas(destr)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'--Data--'!$AW$4:$AW$493</c:f>
              <c:numCache>
                <c:formatCode>General</c:formatCode>
                <c:ptCount val="490"/>
                <c:pt idx="20">
                  <c:v>0.5</c:v>
                </c:pt>
                <c:pt idx="22">
                  <c:v>4.66</c:v>
                </c:pt>
                <c:pt idx="32">
                  <c:v>0.59</c:v>
                </c:pt>
                <c:pt idx="37">
                  <c:v>6.79</c:v>
                </c:pt>
                <c:pt idx="39">
                  <c:v>4.29</c:v>
                </c:pt>
                <c:pt idx="42">
                  <c:v>4.3</c:v>
                </c:pt>
                <c:pt idx="73">
                  <c:v>3.94</c:v>
                </c:pt>
                <c:pt idx="75">
                  <c:v>4.87</c:v>
                </c:pt>
                <c:pt idx="81">
                  <c:v>0.48</c:v>
                </c:pt>
                <c:pt idx="85">
                  <c:v>3.39</c:v>
                </c:pt>
                <c:pt idx="89">
                  <c:v>6.87</c:v>
                </c:pt>
                <c:pt idx="91">
                  <c:v>4.68</c:v>
                </c:pt>
                <c:pt idx="93">
                  <c:v>4.45</c:v>
                </c:pt>
                <c:pt idx="126">
                  <c:v>4.38</c:v>
                </c:pt>
                <c:pt idx="128">
                  <c:v>3.92</c:v>
                </c:pt>
                <c:pt idx="131">
                  <c:v>6.79</c:v>
                </c:pt>
                <c:pt idx="138">
                  <c:v>1.17</c:v>
                </c:pt>
                <c:pt idx="142">
                  <c:v>5.45</c:v>
                </c:pt>
                <c:pt idx="145">
                  <c:v>5.21</c:v>
                </c:pt>
                <c:pt idx="146">
                  <c:v>3.98</c:v>
                </c:pt>
                <c:pt idx="148">
                  <c:v>5.51</c:v>
                </c:pt>
                <c:pt idx="179">
                  <c:v>5.62</c:v>
                </c:pt>
                <c:pt idx="181">
                  <c:v>4.02</c:v>
                </c:pt>
                <c:pt idx="184">
                  <c:v>6.42</c:v>
                </c:pt>
                <c:pt idx="191">
                  <c:v>1.39</c:v>
                </c:pt>
                <c:pt idx="195">
                  <c:v>3.85</c:v>
                </c:pt>
                <c:pt idx="197">
                  <c:v>3.49</c:v>
                </c:pt>
                <c:pt idx="200">
                  <c:v>3.32</c:v>
                </c:pt>
                <c:pt idx="202">
                  <c:v>3.92</c:v>
                </c:pt>
                <c:pt idx="232">
                  <c:v>7.93</c:v>
                </c:pt>
                <c:pt idx="237">
                  <c:v>4.97</c:v>
                </c:pt>
                <c:pt idx="240">
                  <c:v>0.13</c:v>
                </c:pt>
                <c:pt idx="244">
                  <c:v>0.03</c:v>
                </c:pt>
                <c:pt idx="285">
                  <c:v>2.41</c:v>
                </c:pt>
                <c:pt idx="287">
                  <c:v>0.5</c:v>
                </c:pt>
                <c:pt idx="290">
                  <c:v>4.75</c:v>
                </c:pt>
                <c:pt idx="293">
                  <c:v>1.09</c:v>
                </c:pt>
                <c:pt idx="297">
                  <c:v>0.57</c:v>
                </c:pt>
                <c:pt idx="302">
                  <c:v>0.55</c:v>
                </c:pt>
                <c:pt idx="303">
                  <c:v>1.63</c:v>
                </c:pt>
                <c:pt idx="306">
                  <c:v>0.41</c:v>
                </c:pt>
                <c:pt idx="308">
                  <c:v>1.65</c:v>
                </c:pt>
                <c:pt idx="338">
                  <c:v>0.55</c:v>
                </c:pt>
                <c:pt idx="340">
                  <c:v>3.77</c:v>
                </c:pt>
                <c:pt idx="343">
                  <c:v>1.31</c:v>
                </c:pt>
                <c:pt idx="346">
                  <c:v>0.88</c:v>
                </c:pt>
                <c:pt idx="350">
                  <c:v>0.88</c:v>
                </c:pt>
                <c:pt idx="354">
                  <c:v>0.64</c:v>
                </c:pt>
                <c:pt idx="358">
                  <c:v>0.52</c:v>
                </c:pt>
                <c:pt idx="359">
                  <c:v>1.46</c:v>
                </c:pt>
                <c:pt idx="360">
                  <c:v>2.12</c:v>
                </c:pt>
                <c:pt idx="396">
                  <c:v>0.13</c:v>
                </c:pt>
                <c:pt idx="399">
                  <c:v>1.02</c:v>
                </c:pt>
                <c:pt idx="403">
                  <c:v>1.1</c:v>
                </c:pt>
                <c:pt idx="407">
                  <c:v>2.3</c:v>
                </c:pt>
                <c:pt idx="409">
                  <c:v>2.46</c:v>
                </c:pt>
                <c:pt idx="412">
                  <c:v>2.58</c:v>
                </c:pt>
                <c:pt idx="413">
                  <c:v>3.19</c:v>
                </c:pt>
                <c:pt idx="456">
                  <c:v>2.67</c:v>
                </c:pt>
                <c:pt idx="460">
                  <c:v>5.14</c:v>
                </c:pt>
                <c:pt idx="462">
                  <c:v>4.91</c:v>
                </c:pt>
                <c:pt idx="464">
                  <c:v>4.96</c:v>
                </c:pt>
                <c:pt idx="466">
                  <c:v>2.74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141544"/>
        <c:axId val="2130144632"/>
      </c:scatterChart>
      <c:valAx>
        <c:axId val="213014154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0144632"/>
        <c:crosses val="autoZero"/>
        <c:crossBetween val="midCat"/>
      </c:valAx>
      <c:valAx>
        <c:axId val="2130144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LAI</a:t>
                </a:r>
                <a:r>
                  <a:rPr lang="en-US" baseline="0"/>
                  <a:t> m2 m-2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01415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48592270512496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v>Meas (cept)</c:v>
          </c:tx>
          <c:spPr>
            <a:ln w="28575">
              <a:noFill/>
            </a:ln>
          </c:spPr>
          <c:xVal>
            <c:numRef>
              <c:f>'--Data--'!$AX$4:$AX$493</c:f>
              <c:numCache>
                <c:formatCode>General</c:formatCode>
                <c:ptCount val="490"/>
                <c:pt idx="20">
                  <c:v>0.82</c:v>
                </c:pt>
                <c:pt idx="22">
                  <c:v>4.3</c:v>
                </c:pt>
                <c:pt idx="25">
                  <c:v>4.13</c:v>
                </c:pt>
                <c:pt idx="32">
                  <c:v>0.7</c:v>
                </c:pt>
                <c:pt idx="37">
                  <c:v>5.81</c:v>
                </c:pt>
                <c:pt idx="39">
                  <c:v>4.39</c:v>
                </c:pt>
                <c:pt idx="42">
                  <c:v>5.3</c:v>
                </c:pt>
                <c:pt idx="73">
                  <c:v>4.95</c:v>
                </c:pt>
                <c:pt idx="75">
                  <c:v>6.12</c:v>
                </c:pt>
                <c:pt idx="78">
                  <c:v>2.85</c:v>
                </c:pt>
                <c:pt idx="81">
                  <c:v>0.12</c:v>
                </c:pt>
                <c:pt idx="85">
                  <c:v>2.24</c:v>
                </c:pt>
                <c:pt idx="89">
                  <c:v>8.84</c:v>
                </c:pt>
                <c:pt idx="91">
                  <c:v>7.74</c:v>
                </c:pt>
                <c:pt idx="93">
                  <c:v>6.41</c:v>
                </c:pt>
                <c:pt idx="95">
                  <c:v>4.83</c:v>
                </c:pt>
                <c:pt idx="126">
                  <c:v>2.31</c:v>
                </c:pt>
                <c:pt idx="128">
                  <c:v>6.13</c:v>
                </c:pt>
                <c:pt idx="131">
                  <c:v>2.88</c:v>
                </c:pt>
                <c:pt idx="138">
                  <c:v>0.23</c:v>
                </c:pt>
                <c:pt idx="142">
                  <c:v>4.86</c:v>
                </c:pt>
                <c:pt idx="145">
                  <c:v>5.6</c:v>
                </c:pt>
                <c:pt idx="146">
                  <c:v>9.56</c:v>
                </c:pt>
                <c:pt idx="148">
                  <c:v>6.86</c:v>
                </c:pt>
                <c:pt idx="181">
                  <c:v>6.88</c:v>
                </c:pt>
                <c:pt idx="184">
                  <c:v>4.58</c:v>
                </c:pt>
                <c:pt idx="191">
                  <c:v>0.39</c:v>
                </c:pt>
                <c:pt idx="195">
                  <c:v>5.26</c:v>
                </c:pt>
                <c:pt idx="197">
                  <c:v>4.35</c:v>
                </c:pt>
                <c:pt idx="200">
                  <c:v>4.9</c:v>
                </c:pt>
                <c:pt idx="234">
                  <c:v>1.65</c:v>
                </c:pt>
                <c:pt idx="237">
                  <c:v>4.83</c:v>
                </c:pt>
                <c:pt idx="244">
                  <c:v>0.36</c:v>
                </c:pt>
                <c:pt idx="247">
                  <c:v>0.17</c:v>
                </c:pt>
                <c:pt idx="249">
                  <c:v>1.41</c:v>
                </c:pt>
                <c:pt idx="287">
                  <c:v>1.23</c:v>
                </c:pt>
                <c:pt idx="290">
                  <c:v>6.51</c:v>
                </c:pt>
                <c:pt idx="297">
                  <c:v>1.81</c:v>
                </c:pt>
                <c:pt idx="302">
                  <c:v>0.97</c:v>
                </c:pt>
                <c:pt idx="303">
                  <c:v>3.97</c:v>
                </c:pt>
                <c:pt idx="306">
                  <c:v>1.07</c:v>
                </c:pt>
                <c:pt idx="338">
                  <c:v>1.23</c:v>
                </c:pt>
                <c:pt idx="343">
                  <c:v>4.6</c:v>
                </c:pt>
                <c:pt idx="346">
                  <c:v>3.35</c:v>
                </c:pt>
                <c:pt idx="350">
                  <c:v>0.67</c:v>
                </c:pt>
                <c:pt idx="354">
                  <c:v>0.66</c:v>
                </c:pt>
                <c:pt idx="358">
                  <c:v>0.72</c:v>
                </c:pt>
                <c:pt idx="359">
                  <c:v>4.1</c:v>
                </c:pt>
                <c:pt idx="360">
                  <c:v>3.58</c:v>
                </c:pt>
                <c:pt idx="399">
                  <c:v>0.63</c:v>
                </c:pt>
                <c:pt idx="403">
                  <c:v>2.23</c:v>
                </c:pt>
                <c:pt idx="407">
                  <c:v>1.25</c:v>
                </c:pt>
                <c:pt idx="409">
                  <c:v>2.13</c:v>
                </c:pt>
                <c:pt idx="410">
                  <c:v>4.11</c:v>
                </c:pt>
                <c:pt idx="412">
                  <c:v>4.12</c:v>
                </c:pt>
                <c:pt idx="413">
                  <c:v>4.07</c:v>
                </c:pt>
                <c:pt idx="456">
                  <c:v>0.57</c:v>
                </c:pt>
                <c:pt idx="460">
                  <c:v>7.62</c:v>
                </c:pt>
                <c:pt idx="462">
                  <c:v>5.65</c:v>
                </c:pt>
                <c:pt idx="464">
                  <c:v>7.25</c:v>
                </c:pt>
                <c:pt idx="466">
                  <c:v>5.17</c:v>
                </c:pt>
              </c:numCache>
            </c:numRef>
          </c:xVal>
          <c:yVal>
            <c:numRef>
              <c:f>'--Data--'!$U$4:$U$493</c:f>
              <c:numCache>
                <c:formatCode>General</c:formatCode>
                <c:ptCount val="490"/>
                <c:pt idx="18">
                  <c:v>7.07</c:v>
                </c:pt>
                <c:pt idx="19">
                  <c:v>7.07</c:v>
                </c:pt>
                <c:pt idx="20">
                  <c:v>7.07</c:v>
                </c:pt>
                <c:pt idx="21">
                  <c:v>7.53</c:v>
                </c:pt>
                <c:pt idx="22">
                  <c:v>7.53</c:v>
                </c:pt>
                <c:pt idx="23">
                  <c:v>6.58</c:v>
                </c:pt>
                <c:pt idx="24">
                  <c:v>6.58</c:v>
                </c:pt>
                <c:pt idx="25">
                  <c:v>2.93999999999999</c:v>
                </c:pt>
                <c:pt idx="26">
                  <c:v>2.93999999999999</c:v>
                </c:pt>
                <c:pt idx="27">
                  <c:v>0.239999999999999</c:v>
                </c:pt>
                <c:pt idx="28">
                  <c:v>0.239999999999999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0.289999999999999</c:v>
                </c:pt>
                <c:pt idx="33">
                  <c:v>0.289999999999999</c:v>
                </c:pt>
                <c:pt idx="34">
                  <c:v>2.21</c:v>
                </c:pt>
                <c:pt idx="35">
                  <c:v>3.29999999999999</c:v>
                </c:pt>
                <c:pt idx="36">
                  <c:v>3.29999999999999</c:v>
                </c:pt>
                <c:pt idx="37">
                  <c:v>3.29999999999999</c:v>
                </c:pt>
                <c:pt idx="38">
                  <c:v>6.04</c:v>
                </c:pt>
                <c:pt idx="39">
                  <c:v>6.04</c:v>
                </c:pt>
                <c:pt idx="40">
                  <c:v>6.04</c:v>
                </c:pt>
                <c:pt idx="41">
                  <c:v>6.04</c:v>
                </c:pt>
                <c:pt idx="42">
                  <c:v>6.04</c:v>
                </c:pt>
                <c:pt idx="43">
                  <c:v>2.89999999999999</c:v>
                </c:pt>
                <c:pt idx="44">
                  <c:v>2.89999999999999</c:v>
                </c:pt>
                <c:pt idx="45">
                  <c:v>2.89999999999999</c:v>
                </c:pt>
                <c:pt idx="46">
                  <c:v>2.89999999999999</c:v>
                </c:pt>
                <c:pt idx="47">
                  <c:v>1.54</c:v>
                </c:pt>
                <c:pt idx="48">
                  <c:v>0.76</c:v>
                </c:pt>
                <c:pt idx="49">
                  <c:v>0.76</c:v>
                </c:pt>
                <c:pt idx="50">
                  <c:v>0.56</c:v>
                </c:pt>
                <c:pt idx="51">
                  <c:v>0.63</c:v>
                </c:pt>
                <c:pt idx="52">
                  <c:v>0.63</c:v>
                </c:pt>
                <c:pt idx="71">
                  <c:v>2.89999999999999</c:v>
                </c:pt>
                <c:pt idx="72">
                  <c:v>2.89999999999999</c:v>
                </c:pt>
                <c:pt idx="73">
                  <c:v>2.89999999999999</c:v>
                </c:pt>
                <c:pt idx="74">
                  <c:v>3.10999999999999</c:v>
                </c:pt>
                <c:pt idx="75">
                  <c:v>3.10999999999999</c:v>
                </c:pt>
                <c:pt idx="76">
                  <c:v>2.35</c:v>
                </c:pt>
                <c:pt idx="77">
                  <c:v>2.35</c:v>
                </c:pt>
                <c:pt idx="78">
                  <c:v>0.38</c:v>
                </c:pt>
                <c:pt idx="79">
                  <c:v>0.38</c:v>
                </c:pt>
                <c:pt idx="80">
                  <c:v>0.1</c:v>
                </c:pt>
                <c:pt idx="81">
                  <c:v>0.1</c:v>
                </c:pt>
                <c:pt idx="82">
                  <c:v>0.45</c:v>
                </c:pt>
                <c:pt idx="83">
                  <c:v>0.45</c:v>
                </c:pt>
                <c:pt idx="84">
                  <c:v>2.66999999999999</c:v>
                </c:pt>
                <c:pt idx="85">
                  <c:v>3.43</c:v>
                </c:pt>
                <c:pt idx="86">
                  <c:v>3.43</c:v>
                </c:pt>
                <c:pt idx="87">
                  <c:v>3.85</c:v>
                </c:pt>
                <c:pt idx="88">
                  <c:v>6.33</c:v>
                </c:pt>
                <c:pt idx="89">
                  <c:v>6.33</c:v>
                </c:pt>
                <c:pt idx="90">
                  <c:v>7.01999999999999</c:v>
                </c:pt>
                <c:pt idx="91">
                  <c:v>6.24</c:v>
                </c:pt>
                <c:pt idx="92">
                  <c:v>6.24</c:v>
                </c:pt>
                <c:pt idx="93">
                  <c:v>6.24</c:v>
                </c:pt>
                <c:pt idx="94">
                  <c:v>6.24</c:v>
                </c:pt>
                <c:pt idx="95">
                  <c:v>6.24</c:v>
                </c:pt>
                <c:pt idx="96">
                  <c:v>1.86</c:v>
                </c:pt>
                <c:pt idx="97">
                  <c:v>1.86</c:v>
                </c:pt>
                <c:pt idx="98">
                  <c:v>0.599999999999999</c:v>
                </c:pt>
                <c:pt idx="99">
                  <c:v>0.599999999999999</c:v>
                </c:pt>
                <c:pt idx="100">
                  <c:v>0.419999999999999</c:v>
                </c:pt>
                <c:pt idx="101">
                  <c:v>0.33</c:v>
                </c:pt>
                <c:pt idx="102">
                  <c:v>0.33</c:v>
                </c:pt>
                <c:pt idx="103">
                  <c:v>0.349999999999999</c:v>
                </c:pt>
                <c:pt idx="104">
                  <c:v>0.429999999999999</c:v>
                </c:pt>
                <c:pt idx="105">
                  <c:v>0.429999999999999</c:v>
                </c:pt>
                <c:pt idx="124">
                  <c:v>4.58</c:v>
                </c:pt>
                <c:pt idx="125">
                  <c:v>4.58</c:v>
                </c:pt>
                <c:pt idx="126">
                  <c:v>4.58</c:v>
                </c:pt>
                <c:pt idx="127">
                  <c:v>5.71</c:v>
                </c:pt>
                <c:pt idx="128">
                  <c:v>5.71</c:v>
                </c:pt>
                <c:pt idx="129">
                  <c:v>4.59999999999999</c:v>
                </c:pt>
                <c:pt idx="130">
                  <c:v>4.59999999999999</c:v>
                </c:pt>
                <c:pt idx="131">
                  <c:v>3.7</c:v>
                </c:pt>
                <c:pt idx="132">
                  <c:v>3.7</c:v>
                </c:pt>
                <c:pt idx="133">
                  <c:v>0.4</c:v>
                </c:pt>
                <c:pt idx="134">
                  <c:v>0.4</c:v>
                </c:pt>
                <c:pt idx="135">
                  <c:v>0.1</c:v>
                </c:pt>
                <c:pt idx="136">
                  <c:v>0.1</c:v>
                </c:pt>
                <c:pt idx="137">
                  <c:v>0.23</c:v>
                </c:pt>
                <c:pt idx="138">
                  <c:v>0.839999999999999</c:v>
                </c:pt>
                <c:pt idx="139">
                  <c:v>0.839999999999999</c:v>
                </c:pt>
                <c:pt idx="140">
                  <c:v>3.04999999999999</c:v>
                </c:pt>
                <c:pt idx="141">
                  <c:v>6.04</c:v>
                </c:pt>
                <c:pt idx="142">
                  <c:v>6.04</c:v>
                </c:pt>
                <c:pt idx="143">
                  <c:v>7.62999999999999</c:v>
                </c:pt>
                <c:pt idx="144">
                  <c:v>7.61</c:v>
                </c:pt>
                <c:pt idx="145">
                  <c:v>7.61</c:v>
                </c:pt>
                <c:pt idx="146">
                  <c:v>7.61</c:v>
                </c:pt>
                <c:pt idx="147">
                  <c:v>7.61</c:v>
                </c:pt>
                <c:pt idx="148">
                  <c:v>7.61</c:v>
                </c:pt>
                <c:pt idx="149">
                  <c:v>3.47</c:v>
                </c:pt>
                <c:pt idx="150">
                  <c:v>3.47</c:v>
                </c:pt>
                <c:pt idx="151">
                  <c:v>3.33</c:v>
                </c:pt>
                <c:pt idx="152">
                  <c:v>3.33</c:v>
                </c:pt>
                <c:pt idx="153">
                  <c:v>1.74</c:v>
                </c:pt>
                <c:pt idx="154">
                  <c:v>0.949999999999999</c:v>
                </c:pt>
                <c:pt idx="155">
                  <c:v>0.949999999999999</c:v>
                </c:pt>
                <c:pt idx="156">
                  <c:v>0.55</c:v>
                </c:pt>
                <c:pt idx="157">
                  <c:v>0.51</c:v>
                </c:pt>
                <c:pt idx="158">
                  <c:v>0.51</c:v>
                </c:pt>
                <c:pt idx="177">
                  <c:v>7.29</c:v>
                </c:pt>
                <c:pt idx="178">
                  <c:v>7.29</c:v>
                </c:pt>
                <c:pt idx="179">
                  <c:v>7.29</c:v>
                </c:pt>
                <c:pt idx="180">
                  <c:v>7.29999999999999</c:v>
                </c:pt>
                <c:pt idx="181">
                  <c:v>7.29999999999999</c:v>
                </c:pt>
                <c:pt idx="182">
                  <c:v>6.44</c:v>
                </c:pt>
                <c:pt idx="183">
                  <c:v>6.44</c:v>
                </c:pt>
                <c:pt idx="184">
                  <c:v>2.49</c:v>
                </c:pt>
                <c:pt idx="185">
                  <c:v>2.49</c:v>
                </c:pt>
                <c:pt idx="186">
                  <c:v>0.239999999999999</c:v>
                </c:pt>
                <c:pt idx="187">
                  <c:v>0.239999999999999</c:v>
                </c:pt>
                <c:pt idx="188">
                  <c:v>0.1</c:v>
                </c:pt>
                <c:pt idx="189">
                  <c:v>0.1</c:v>
                </c:pt>
                <c:pt idx="190">
                  <c:v>0.12</c:v>
                </c:pt>
                <c:pt idx="191">
                  <c:v>0.65</c:v>
                </c:pt>
                <c:pt idx="192">
                  <c:v>0.65</c:v>
                </c:pt>
                <c:pt idx="193">
                  <c:v>2.54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4.80999999999999</c:v>
                </c:pt>
                <c:pt idx="198">
                  <c:v>4.80999999999999</c:v>
                </c:pt>
                <c:pt idx="199">
                  <c:v>4.80999999999999</c:v>
                </c:pt>
                <c:pt idx="200">
                  <c:v>4.80999999999999</c:v>
                </c:pt>
                <c:pt idx="201">
                  <c:v>4.80999999999999</c:v>
                </c:pt>
                <c:pt idx="202">
                  <c:v>2.52999999999999</c:v>
                </c:pt>
                <c:pt idx="203">
                  <c:v>2.52999999999999</c:v>
                </c:pt>
                <c:pt idx="204">
                  <c:v>2.37999999999999</c:v>
                </c:pt>
                <c:pt idx="205">
                  <c:v>2.37999999999999</c:v>
                </c:pt>
                <c:pt idx="206">
                  <c:v>1.16999999999999</c:v>
                </c:pt>
                <c:pt idx="207">
                  <c:v>0.75</c:v>
                </c:pt>
                <c:pt idx="208">
                  <c:v>0.75</c:v>
                </c:pt>
                <c:pt idx="209">
                  <c:v>0.56</c:v>
                </c:pt>
                <c:pt idx="210">
                  <c:v>0.66</c:v>
                </c:pt>
                <c:pt idx="211">
                  <c:v>0.66</c:v>
                </c:pt>
                <c:pt idx="230">
                  <c:v>3.29</c:v>
                </c:pt>
                <c:pt idx="231">
                  <c:v>3.29</c:v>
                </c:pt>
                <c:pt idx="232">
                  <c:v>3.29</c:v>
                </c:pt>
                <c:pt idx="233">
                  <c:v>4.24</c:v>
                </c:pt>
                <c:pt idx="234">
                  <c:v>4.24</c:v>
                </c:pt>
                <c:pt idx="235">
                  <c:v>6.51999999999999</c:v>
                </c:pt>
                <c:pt idx="236">
                  <c:v>6.51999999999999</c:v>
                </c:pt>
                <c:pt idx="237">
                  <c:v>7.58</c:v>
                </c:pt>
                <c:pt idx="238">
                  <c:v>7.58</c:v>
                </c:pt>
                <c:pt idx="239">
                  <c:v>5.88999999999999</c:v>
                </c:pt>
                <c:pt idx="240">
                  <c:v>5.88999999999999</c:v>
                </c:pt>
                <c:pt idx="241">
                  <c:v>3.41</c:v>
                </c:pt>
                <c:pt idx="242">
                  <c:v>3.41</c:v>
                </c:pt>
                <c:pt idx="243">
                  <c:v>3.66</c:v>
                </c:pt>
                <c:pt idx="244">
                  <c:v>3.66</c:v>
                </c:pt>
                <c:pt idx="245">
                  <c:v>3.66</c:v>
                </c:pt>
                <c:pt idx="246">
                  <c:v>3.66</c:v>
                </c:pt>
                <c:pt idx="247">
                  <c:v>1.98</c:v>
                </c:pt>
                <c:pt idx="248">
                  <c:v>1.98</c:v>
                </c:pt>
                <c:pt idx="249">
                  <c:v>1.98</c:v>
                </c:pt>
                <c:pt idx="250">
                  <c:v>1.95</c:v>
                </c:pt>
                <c:pt idx="251">
                  <c:v>2.2</c:v>
                </c:pt>
                <c:pt idx="252">
                  <c:v>2.2</c:v>
                </c:pt>
                <c:pt idx="253">
                  <c:v>2.2</c:v>
                </c:pt>
                <c:pt idx="254">
                  <c:v>2.22</c:v>
                </c:pt>
                <c:pt idx="255">
                  <c:v>1.5</c:v>
                </c:pt>
                <c:pt idx="256">
                  <c:v>1.5</c:v>
                </c:pt>
                <c:pt idx="257">
                  <c:v>2.29</c:v>
                </c:pt>
                <c:pt idx="258">
                  <c:v>2.29</c:v>
                </c:pt>
                <c:pt idx="259">
                  <c:v>2.58999999999999</c:v>
                </c:pt>
                <c:pt idx="260">
                  <c:v>3.31</c:v>
                </c:pt>
                <c:pt idx="261">
                  <c:v>3.31</c:v>
                </c:pt>
                <c:pt idx="262">
                  <c:v>3.45</c:v>
                </c:pt>
                <c:pt idx="263">
                  <c:v>3.33999999999999</c:v>
                </c:pt>
                <c:pt idx="264">
                  <c:v>3.33999999999999</c:v>
                </c:pt>
                <c:pt idx="283">
                  <c:v>3.21</c:v>
                </c:pt>
                <c:pt idx="284">
                  <c:v>3.21</c:v>
                </c:pt>
                <c:pt idx="285">
                  <c:v>3.21</c:v>
                </c:pt>
                <c:pt idx="286">
                  <c:v>0.56</c:v>
                </c:pt>
                <c:pt idx="287">
                  <c:v>0.56</c:v>
                </c:pt>
                <c:pt idx="288">
                  <c:v>3.68</c:v>
                </c:pt>
                <c:pt idx="289">
                  <c:v>3.68</c:v>
                </c:pt>
                <c:pt idx="290">
                  <c:v>7.23</c:v>
                </c:pt>
                <c:pt idx="291">
                  <c:v>7.23</c:v>
                </c:pt>
                <c:pt idx="292">
                  <c:v>2.7</c:v>
                </c:pt>
                <c:pt idx="293">
                  <c:v>2.7</c:v>
                </c:pt>
                <c:pt idx="294">
                  <c:v>7.54999999999999</c:v>
                </c:pt>
                <c:pt idx="295">
                  <c:v>7.54999999999999</c:v>
                </c:pt>
                <c:pt idx="296">
                  <c:v>0.51</c:v>
                </c:pt>
                <c:pt idx="297">
                  <c:v>1.41999999999999</c:v>
                </c:pt>
                <c:pt idx="298">
                  <c:v>1.41999999999999</c:v>
                </c:pt>
                <c:pt idx="299">
                  <c:v>0.419999999999999</c:v>
                </c:pt>
                <c:pt idx="300">
                  <c:v>0.239999999999999</c:v>
                </c:pt>
                <c:pt idx="301">
                  <c:v>0.239999999999999</c:v>
                </c:pt>
                <c:pt idx="302">
                  <c:v>0.239999999999999</c:v>
                </c:pt>
                <c:pt idx="303">
                  <c:v>2.81999999999999</c:v>
                </c:pt>
                <c:pt idx="304">
                  <c:v>2.81999999999999</c:v>
                </c:pt>
                <c:pt idx="305">
                  <c:v>2.81999999999999</c:v>
                </c:pt>
                <c:pt idx="306">
                  <c:v>2.81999999999999</c:v>
                </c:pt>
                <c:pt idx="307">
                  <c:v>1.16999999999999</c:v>
                </c:pt>
                <c:pt idx="308">
                  <c:v>1.48</c:v>
                </c:pt>
                <c:pt idx="309">
                  <c:v>1.48</c:v>
                </c:pt>
                <c:pt idx="310">
                  <c:v>1.15999999999999</c:v>
                </c:pt>
                <c:pt idx="311">
                  <c:v>1.15999999999999</c:v>
                </c:pt>
                <c:pt idx="312">
                  <c:v>1.21</c:v>
                </c:pt>
                <c:pt idx="313">
                  <c:v>2.73</c:v>
                </c:pt>
                <c:pt idx="314">
                  <c:v>2.73</c:v>
                </c:pt>
                <c:pt idx="315">
                  <c:v>3.91</c:v>
                </c:pt>
                <c:pt idx="316">
                  <c:v>6.86</c:v>
                </c:pt>
                <c:pt idx="317">
                  <c:v>6.86</c:v>
                </c:pt>
                <c:pt idx="336">
                  <c:v>3.81999999999999</c:v>
                </c:pt>
                <c:pt idx="337">
                  <c:v>3.81999999999999</c:v>
                </c:pt>
                <c:pt idx="338">
                  <c:v>3.81999999999999</c:v>
                </c:pt>
                <c:pt idx="339">
                  <c:v>1.29</c:v>
                </c:pt>
                <c:pt idx="340">
                  <c:v>1.29</c:v>
                </c:pt>
                <c:pt idx="341">
                  <c:v>2.18</c:v>
                </c:pt>
                <c:pt idx="342">
                  <c:v>2.18</c:v>
                </c:pt>
                <c:pt idx="343">
                  <c:v>0.8</c:v>
                </c:pt>
                <c:pt idx="344">
                  <c:v>0.8</c:v>
                </c:pt>
                <c:pt idx="345">
                  <c:v>4.29</c:v>
                </c:pt>
                <c:pt idx="346">
                  <c:v>4.29</c:v>
                </c:pt>
                <c:pt idx="347">
                  <c:v>7.59999999999999</c:v>
                </c:pt>
                <c:pt idx="348">
                  <c:v>7.59999999999999</c:v>
                </c:pt>
                <c:pt idx="349">
                  <c:v>1.31</c:v>
                </c:pt>
                <c:pt idx="350">
                  <c:v>2.81</c:v>
                </c:pt>
                <c:pt idx="351">
                  <c:v>2.81</c:v>
                </c:pt>
                <c:pt idx="352">
                  <c:v>0.64</c:v>
                </c:pt>
                <c:pt idx="353">
                  <c:v>0.51</c:v>
                </c:pt>
                <c:pt idx="354">
                  <c:v>0.51</c:v>
                </c:pt>
                <c:pt idx="355">
                  <c:v>2.16999999999999</c:v>
                </c:pt>
                <c:pt idx="356">
                  <c:v>2.16999999999999</c:v>
                </c:pt>
                <c:pt idx="357">
                  <c:v>2.16999999999999</c:v>
                </c:pt>
                <c:pt idx="358">
                  <c:v>2.16999999999999</c:v>
                </c:pt>
                <c:pt idx="359">
                  <c:v>2.16999999999999</c:v>
                </c:pt>
                <c:pt idx="360">
                  <c:v>2.16999999999999</c:v>
                </c:pt>
                <c:pt idx="361">
                  <c:v>4.46</c:v>
                </c:pt>
                <c:pt idx="362">
                  <c:v>4.46</c:v>
                </c:pt>
                <c:pt idx="363">
                  <c:v>1.16999999999999</c:v>
                </c:pt>
                <c:pt idx="364">
                  <c:v>1.16999999999999</c:v>
                </c:pt>
                <c:pt idx="365">
                  <c:v>4.58</c:v>
                </c:pt>
                <c:pt idx="366">
                  <c:v>7.55999999999999</c:v>
                </c:pt>
                <c:pt idx="367">
                  <c:v>7.55999999999999</c:v>
                </c:pt>
                <c:pt idx="368">
                  <c:v>7.62999999999999</c:v>
                </c:pt>
                <c:pt idx="369">
                  <c:v>7.62999999999999</c:v>
                </c:pt>
                <c:pt idx="370">
                  <c:v>7.62999999999999</c:v>
                </c:pt>
                <c:pt idx="389">
                  <c:v>0.19</c:v>
                </c:pt>
                <c:pt idx="390">
                  <c:v>0.19</c:v>
                </c:pt>
                <c:pt idx="391">
                  <c:v>0.19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0.11</c:v>
                </c:pt>
                <c:pt idx="397">
                  <c:v>0.11</c:v>
                </c:pt>
                <c:pt idx="398">
                  <c:v>0.56</c:v>
                </c:pt>
                <c:pt idx="399">
                  <c:v>0.56</c:v>
                </c:pt>
                <c:pt idx="400">
                  <c:v>1.14999999999999</c:v>
                </c:pt>
                <c:pt idx="401">
                  <c:v>1.14999999999999</c:v>
                </c:pt>
                <c:pt idx="402">
                  <c:v>1.09</c:v>
                </c:pt>
                <c:pt idx="403">
                  <c:v>1.2</c:v>
                </c:pt>
                <c:pt idx="404">
                  <c:v>1.2</c:v>
                </c:pt>
                <c:pt idx="405">
                  <c:v>1.99</c:v>
                </c:pt>
                <c:pt idx="406">
                  <c:v>2.41999999999999</c:v>
                </c:pt>
                <c:pt idx="407">
                  <c:v>2.41999999999999</c:v>
                </c:pt>
                <c:pt idx="408">
                  <c:v>2.41999999999999</c:v>
                </c:pt>
                <c:pt idx="409">
                  <c:v>2.58</c:v>
                </c:pt>
                <c:pt idx="410">
                  <c:v>2.58</c:v>
                </c:pt>
                <c:pt idx="411">
                  <c:v>2.58</c:v>
                </c:pt>
                <c:pt idx="412">
                  <c:v>2.58</c:v>
                </c:pt>
                <c:pt idx="413">
                  <c:v>3.21</c:v>
                </c:pt>
                <c:pt idx="414">
                  <c:v>1.67999999999999</c:v>
                </c:pt>
                <c:pt idx="415">
                  <c:v>1.67999999999999</c:v>
                </c:pt>
                <c:pt idx="416">
                  <c:v>0.1</c:v>
                </c:pt>
                <c:pt idx="417">
                  <c:v>0.1</c:v>
                </c:pt>
                <c:pt idx="418">
                  <c:v>0.179999999999999</c:v>
                </c:pt>
                <c:pt idx="419">
                  <c:v>0.289999999999999</c:v>
                </c:pt>
                <c:pt idx="420">
                  <c:v>0.289999999999999</c:v>
                </c:pt>
                <c:pt idx="421">
                  <c:v>0.27</c:v>
                </c:pt>
                <c:pt idx="422">
                  <c:v>0.16</c:v>
                </c:pt>
                <c:pt idx="423">
                  <c:v>0.16</c:v>
                </c:pt>
                <c:pt idx="442">
                  <c:v>4.84999999999999</c:v>
                </c:pt>
                <c:pt idx="443">
                  <c:v>4.84999999999999</c:v>
                </c:pt>
                <c:pt idx="444">
                  <c:v>4.84999999999999</c:v>
                </c:pt>
                <c:pt idx="445">
                  <c:v>5.58</c:v>
                </c:pt>
                <c:pt idx="446">
                  <c:v>5.58</c:v>
                </c:pt>
                <c:pt idx="447">
                  <c:v>4.0</c:v>
                </c:pt>
                <c:pt idx="448">
                  <c:v>4.0</c:v>
                </c:pt>
                <c:pt idx="449">
                  <c:v>1.08</c:v>
                </c:pt>
                <c:pt idx="450">
                  <c:v>1.08</c:v>
                </c:pt>
                <c:pt idx="451">
                  <c:v>0.1</c:v>
                </c:pt>
                <c:pt idx="452">
                  <c:v>0.1</c:v>
                </c:pt>
                <c:pt idx="453">
                  <c:v>0.33</c:v>
                </c:pt>
                <c:pt idx="454">
                  <c:v>0.33</c:v>
                </c:pt>
                <c:pt idx="455">
                  <c:v>1.78</c:v>
                </c:pt>
                <c:pt idx="456">
                  <c:v>2.68</c:v>
                </c:pt>
                <c:pt idx="457">
                  <c:v>2.68</c:v>
                </c:pt>
                <c:pt idx="458">
                  <c:v>4.58999999999999</c:v>
                </c:pt>
                <c:pt idx="459">
                  <c:v>7.62999999999999</c:v>
                </c:pt>
                <c:pt idx="460">
                  <c:v>7.62999999999999</c:v>
                </c:pt>
                <c:pt idx="461">
                  <c:v>7.62999999999999</c:v>
                </c:pt>
                <c:pt idx="462">
                  <c:v>7.61</c:v>
                </c:pt>
                <c:pt idx="463">
                  <c:v>7.61</c:v>
                </c:pt>
                <c:pt idx="464">
                  <c:v>7.61</c:v>
                </c:pt>
                <c:pt idx="465">
                  <c:v>7.61</c:v>
                </c:pt>
                <c:pt idx="466">
                  <c:v>7.61</c:v>
                </c:pt>
                <c:pt idx="467">
                  <c:v>3.04</c:v>
                </c:pt>
                <c:pt idx="468">
                  <c:v>3.04</c:v>
                </c:pt>
                <c:pt idx="469">
                  <c:v>2.1</c:v>
                </c:pt>
                <c:pt idx="470">
                  <c:v>2.1</c:v>
                </c:pt>
                <c:pt idx="471">
                  <c:v>1.06</c:v>
                </c:pt>
                <c:pt idx="472">
                  <c:v>0.62</c:v>
                </c:pt>
                <c:pt idx="473">
                  <c:v>0.62</c:v>
                </c:pt>
                <c:pt idx="474">
                  <c:v>0.51</c:v>
                </c:pt>
                <c:pt idx="475">
                  <c:v>0.44</c:v>
                </c:pt>
                <c:pt idx="476">
                  <c:v>0.44</c:v>
                </c:pt>
              </c:numCache>
            </c:numRef>
          </c:yVal>
          <c:smooth val="0"/>
        </c:ser>
        <c:ser>
          <c:idx val="1"/>
          <c:order val="1"/>
          <c:tx>
            <c:v>Meas(destr)</c:v>
          </c:tx>
          <c:spPr>
            <a:ln w="28575">
              <a:noFill/>
            </a:ln>
          </c:spPr>
          <c:xVal>
            <c:numRef>
              <c:f>'--Data--'!$AW$4:$AW$493</c:f>
              <c:numCache>
                <c:formatCode>General</c:formatCode>
                <c:ptCount val="490"/>
                <c:pt idx="20">
                  <c:v>0.5</c:v>
                </c:pt>
                <c:pt idx="22">
                  <c:v>4.66</c:v>
                </c:pt>
                <c:pt idx="32">
                  <c:v>0.59</c:v>
                </c:pt>
                <c:pt idx="37">
                  <c:v>6.79</c:v>
                </c:pt>
                <c:pt idx="39">
                  <c:v>4.29</c:v>
                </c:pt>
                <c:pt idx="42">
                  <c:v>4.3</c:v>
                </c:pt>
                <c:pt idx="73">
                  <c:v>3.94</c:v>
                </c:pt>
                <c:pt idx="75">
                  <c:v>4.87</c:v>
                </c:pt>
                <c:pt idx="81">
                  <c:v>0.48</c:v>
                </c:pt>
                <c:pt idx="85">
                  <c:v>3.39</c:v>
                </c:pt>
                <c:pt idx="89">
                  <c:v>6.87</c:v>
                </c:pt>
                <c:pt idx="91">
                  <c:v>4.68</c:v>
                </c:pt>
                <c:pt idx="93">
                  <c:v>4.45</c:v>
                </c:pt>
                <c:pt idx="126">
                  <c:v>4.38</c:v>
                </c:pt>
                <c:pt idx="128">
                  <c:v>3.92</c:v>
                </c:pt>
                <c:pt idx="131">
                  <c:v>6.79</c:v>
                </c:pt>
                <c:pt idx="138">
                  <c:v>1.17</c:v>
                </c:pt>
                <c:pt idx="142">
                  <c:v>5.45</c:v>
                </c:pt>
                <c:pt idx="145">
                  <c:v>5.21</c:v>
                </c:pt>
                <c:pt idx="146">
                  <c:v>3.98</c:v>
                </c:pt>
                <c:pt idx="148">
                  <c:v>5.51</c:v>
                </c:pt>
                <c:pt idx="179">
                  <c:v>5.62</c:v>
                </c:pt>
                <c:pt idx="181">
                  <c:v>4.02</c:v>
                </c:pt>
                <c:pt idx="184">
                  <c:v>6.42</c:v>
                </c:pt>
                <c:pt idx="191">
                  <c:v>1.39</c:v>
                </c:pt>
                <c:pt idx="195">
                  <c:v>3.85</c:v>
                </c:pt>
                <c:pt idx="197">
                  <c:v>3.49</c:v>
                </c:pt>
                <c:pt idx="200">
                  <c:v>3.32</c:v>
                </c:pt>
                <c:pt idx="202">
                  <c:v>3.92</c:v>
                </c:pt>
                <c:pt idx="232">
                  <c:v>7.93</c:v>
                </c:pt>
                <c:pt idx="237">
                  <c:v>4.97</c:v>
                </c:pt>
                <c:pt idx="240">
                  <c:v>0.13</c:v>
                </c:pt>
                <c:pt idx="244">
                  <c:v>0.03</c:v>
                </c:pt>
                <c:pt idx="285">
                  <c:v>2.41</c:v>
                </c:pt>
                <c:pt idx="287">
                  <c:v>0.5</c:v>
                </c:pt>
                <c:pt idx="290">
                  <c:v>4.75</c:v>
                </c:pt>
                <c:pt idx="293">
                  <c:v>1.09</c:v>
                </c:pt>
                <c:pt idx="297">
                  <c:v>0.57</c:v>
                </c:pt>
                <c:pt idx="302">
                  <c:v>0.55</c:v>
                </c:pt>
                <c:pt idx="303">
                  <c:v>1.63</c:v>
                </c:pt>
                <c:pt idx="306">
                  <c:v>0.41</c:v>
                </c:pt>
                <c:pt idx="308">
                  <c:v>1.65</c:v>
                </c:pt>
                <c:pt idx="338">
                  <c:v>0.55</c:v>
                </c:pt>
                <c:pt idx="340">
                  <c:v>3.77</c:v>
                </c:pt>
                <c:pt idx="343">
                  <c:v>1.31</c:v>
                </c:pt>
                <c:pt idx="346">
                  <c:v>0.88</c:v>
                </c:pt>
                <c:pt idx="350">
                  <c:v>0.88</c:v>
                </c:pt>
                <c:pt idx="354">
                  <c:v>0.64</c:v>
                </c:pt>
                <c:pt idx="358">
                  <c:v>0.52</c:v>
                </c:pt>
                <c:pt idx="359">
                  <c:v>1.46</c:v>
                </c:pt>
                <c:pt idx="360">
                  <c:v>2.12</c:v>
                </c:pt>
                <c:pt idx="396">
                  <c:v>0.13</c:v>
                </c:pt>
                <c:pt idx="399">
                  <c:v>1.02</c:v>
                </c:pt>
                <c:pt idx="403">
                  <c:v>1.1</c:v>
                </c:pt>
                <c:pt idx="407">
                  <c:v>2.3</c:v>
                </c:pt>
                <c:pt idx="409">
                  <c:v>2.46</c:v>
                </c:pt>
                <c:pt idx="412">
                  <c:v>2.58</c:v>
                </c:pt>
                <c:pt idx="413">
                  <c:v>3.19</c:v>
                </c:pt>
                <c:pt idx="456">
                  <c:v>2.67</c:v>
                </c:pt>
                <c:pt idx="460">
                  <c:v>5.14</c:v>
                </c:pt>
                <c:pt idx="462">
                  <c:v>4.91</c:v>
                </c:pt>
                <c:pt idx="464">
                  <c:v>4.96</c:v>
                </c:pt>
                <c:pt idx="466">
                  <c:v>2.74</c:v>
                </c:pt>
              </c:numCache>
            </c:numRef>
          </c:xVal>
          <c:yVal>
            <c:numRef>
              <c:f>'--Data--'!$U$4:$U$493</c:f>
              <c:numCache>
                <c:formatCode>General</c:formatCode>
                <c:ptCount val="490"/>
                <c:pt idx="18">
                  <c:v>7.07</c:v>
                </c:pt>
                <c:pt idx="19">
                  <c:v>7.07</c:v>
                </c:pt>
                <c:pt idx="20">
                  <c:v>7.07</c:v>
                </c:pt>
                <c:pt idx="21">
                  <c:v>7.53</c:v>
                </c:pt>
                <c:pt idx="22">
                  <c:v>7.53</c:v>
                </c:pt>
                <c:pt idx="23">
                  <c:v>6.58</c:v>
                </c:pt>
                <c:pt idx="24">
                  <c:v>6.58</c:v>
                </c:pt>
                <c:pt idx="25">
                  <c:v>2.93999999999999</c:v>
                </c:pt>
                <c:pt idx="26">
                  <c:v>2.93999999999999</c:v>
                </c:pt>
                <c:pt idx="27">
                  <c:v>0.239999999999999</c:v>
                </c:pt>
                <c:pt idx="28">
                  <c:v>0.239999999999999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0.289999999999999</c:v>
                </c:pt>
                <c:pt idx="33">
                  <c:v>0.289999999999999</c:v>
                </c:pt>
                <c:pt idx="34">
                  <c:v>2.21</c:v>
                </c:pt>
                <c:pt idx="35">
                  <c:v>3.29999999999999</c:v>
                </c:pt>
                <c:pt idx="36">
                  <c:v>3.29999999999999</c:v>
                </c:pt>
                <c:pt idx="37">
                  <c:v>3.29999999999999</c:v>
                </c:pt>
                <c:pt idx="38">
                  <c:v>6.04</c:v>
                </c:pt>
                <c:pt idx="39">
                  <c:v>6.04</c:v>
                </c:pt>
                <c:pt idx="40">
                  <c:v>6.04</c:v>
                </c:pt>
                <c:pt idx="41">
                  <c:v>6.04</c:v>
                </c:pt>
                <c:pt idx="42">
                  <c:v>6.04</c:v>
                </c:pt>
                <c:pt idx="43">
                  <c:v>2.89999999999999</c:v>
                </c:pt>
                <c:pt idx="44">
                  <c:v>2.89999999999999</c:v>
                </c:pt>
                <c:pt idx="45">
                  <c:v>2.89999999999999</c:v>
                </c:pt>
                <c:pt idx="46">
                  <c:v>2.89999999999999</c:v>
                </c:pt>
                <c:pt idx="47">
                  <c:v>1.54</c:v>
                </c:pt>
                <c:pt idx="48">
                  <c:v>0.76</c:v>
                </c:pt>
                <c:pt idx="49">
                  <c:v>0.76</c:v>
                </c:pt>
                <c:pt idx="50">
                  <c:v>0.56</c:v>
                </c:pt>
                <c:pt idx="51">
                  <c:v>0.63</c:v>
                </c:pt>
                <c:pt idx="52">
                  <c:v>0.63</c:v>
                </c:pt>
                <c:pt idx="71">
                  <c:v>2.89999999999999</c:v>
                </c:pt>
                <c:pt idx="72">
                  <c:v>2.89999999999999</c:v>
                </c:pt>
                <c:pt idx="73">
                  <c:v>2.89999999999999</c:v>
                </c:pt>
                <c:pt idx="74">
                  <c:v>3.10999999999999</c:v>
                </c:pt>
                <c:pt idx="75">
                  <c:v>3.10999999999999</c:v>
                </c:pt>
                <c:pt idx="76">
                  <c:v>2.35</c:v>
                </c:pt>
                <c:pt idx="77">
                  <c:v>2.35</c:v>
                </c:pt>
                <c:pt idx="78">
                  <c:v>0.38</c:v>
                </c:pt>
                <c:pt idx="79">
                  <c:v>0.38</c:v>
                </c:pt>
                <c:pt idx="80">
                  <c:v>0.1</c:v>
                </c:pt>
                <c:pt idx="81">
                  <c:v>0.1</c:v>
                </c:pt>
                <c:pt idx="82">
                  <c:v>0.45</c:v>
                </c:pt>
                <c:pt idx="83">
                  <c:v>0.45</c:v>
                </c:pt>
                <c:pt idx="84">
                  <c:v>2.66999999999999</c:v>
                </c:pt>
                <c:pt idx="85">
                  <c:v>3.43</c:v>
                </c:pt>
                <c:pt idx="86">
                  <c:v>3.43</c:v>
                </c:pt>
                <c:pt idx="87">
                  <c:v>3.85</c:v>
                </c:pt>
                <c:pt idx="88">
                  <c:v>6.33</c:v>
                </c:pt>
                <c:pt idx="89">
                  <c:v>6.33</c:v>
                </c:pt>
                <c:pt idx="90">
                  <c:v>7.01999999999999</c:v>
                </c:pt>
                <c:pt idx="91">
                  <c:v>6.24</c:v>
                </c:pt>
                <c:pt idx="92">
                  <c:v>6.24</c:v>
                </c:pt>
                <c:pt idx="93">
                  <c:v>6.24</c:v>
                </c:pt>
                <c:pt idx="94">
                  <c:v>6.24</c:v>
                </c:pt>
                <c:pt idx="95">
                  <c:v>6.24</c:v>
                </c:pt>
                <c:pt idx="96">
                  <c:v>1.86</c:v>
                </c:pt>
                <c:pt idx="97">
                  <c:v>1.86</c:v>
                </c:pt>
                <c:pt idx="98">
                  <c:v>0.599999999999999</c:v>
                </c:pt>
                <c:pt idx="99">
                  <c:v>0.599999999999999</c:v>
                </c:pt>
                <c:pt idx="100">
                  <c:v>0.419999999999999</c:v>
                </c:pt>
                <c:pt idx="101">
                  <c:v>0.33</c:v>
                </c:pt>
                <c:pt idx="102">
                  <c:v>0.33</c:v>
                </c:pt>
                <c:pt idx="103">
                  <c:v>0.349999999999999</c:v>
                </c:pt>
                <c:pt idx="104">
                  <c:v>0.429999999999999</c:v>
                </c:pt>
                <c:pt idx="105">
                  <c:v>0.429999999999999</c:v>
                </c:pt>
                <c:pt idx="124">
                  <c:v>4.58</c:v>
                </c:pt>
                <c:pt idx="125">
                  <c:v>4.58</c:v>
                </c:pt>
                <c:pt idx="126">
                  <c:v>4.58</c:v>
                </c:pt>
                <c:pt idx="127">
                  <c:v>5.71</c:v>
                </c:pt>
                <c:pt idx="128">
                  <c:v>5.71</c:v>
                </c:pt>
                <c:pt idx="129">
                  <c:v>4.59999999999999</c:v>
                </c:pt>
                <c:pt idx="130">
                  <c:v>4.59999999999999</c:v>
                </c:pt>
                <c:pt idx="131">
                  <c:v>3.7</c:v>
                </c:pt>
                <c:pt idx="132">
                  <c:v>3.7</c:v>
                </c:pt>
                <c:pt idx="133">
                  <c:v>0.4</c:v>
                </c:pt>
                <c:pt idx="134">
                  <c:v>0.4</c:v>
                </c:pt>
                <c:pt idx="135">
                  <c:v>0.1</c:v>
                </c:pt>
                <c:pt idx="136">
                  <c:v>0.1</c:v>
                </c:pt>
                <c:pt idx="137">
                  <c:v>0.23</c:v>
                </c:pt>
                <c:pt idx="138">
                  <c:v>0.839999999999999</c:v>
                </c:pt>
                <c:pt idx="139">
                  <c:v>0.839999999999999</c:v>
                </c:pt>
                <c:pt idx="140">
                  <c:v>3.04999999999999</c:v>
                </c:pt>
                <c:pt idx="141">
                  <c:v>6.04</c:v>
                </c:pt>
                <c:pt idx="142">
                  <c:v>6.04</c:v>
                </c:pt>
                <c:pt idx="143">
                  <c:v>7.62999999999999</c:v>
                </c:pt>
                <c:pt idx="144">
                  <c:v>7.61</c:v>
                </c:pt>
                <c:pt idx="145">
                  <c:v>7.61</c:v>
                </c:pt>
                <c:pt idx="146">
                  <c:v>7.61</c:v>
                </c:pt>
                <c:pt idx="147">
                  <c:v>7.61</c:v>
                </c:pt>
                <c:pt idx="148">
                  <c:v>7.61</c:v>
                </c:pt>
                <c:pt idx="149">
                  <c:v>3.47</c:v>
                </c:pt>
                <c:pt idx="150">
                  <c:v>3.47</c:v>
                </c:pt>
                <c:pt idx="151">
                  <c:v>3.33</c:v>
                </c:pt>
                <c:pt idx="152">
                  <c:v>3.33</c:v>
                </c:pt>
                <c:pt idx="153">
                  <c:v>1.74</c:v>
                </c:pt>
                <c:pt idx="154">
                  <c:v>0.949999999999999</c:v>
                </c:pt>
                <c:pt idx="155">
                  <c:v>0.949999999999999</c:v>
                </c:pt>
                <c:pt idx="156">
                  <c:v>0.55</c:v>
                </c:pt>
                <c:pt idx="157">
                  <c:v>0.51</c:v>
                </c:pt>
                <c:pt idx="158">
                  <c:v>0.51</c:v>
                </c:pt>
                <c:pt idx="177">
                  <c:v>7.29</c:v>
                </c:pt>
                <c:pt idx="178">
                  <c:v>7.29</c:v>
                </c:pt>
                <c:pt idx="179">
                  <c:v>7.29</c:v>
                </c:pt>
                <c:pt idx="180">
                  <c:v>7.29999999999999</c:v>
                </c:pt>
                <c:pt idx="181">
                  <c:v>7.29999999999999</c:v>
                </c:pt>
                <c:pt idx="182">
                  <c:v>6.44</c:v>
                </c:pt>
                <c:pt idx="183">
                  <c:v>6.44</c:v>
                </c:pt>
                <c:pt idx="184">
                  <c:v>2.49</c:v>
                </c:pt>
                <c:pt idx="185">
                  <c:v>2.49</c:v>
                </c:pt>
                <c:pt idx="186">
                  <c:v>0.239999999999999</c:v>
                </c:pt>
                <c:pt idx="187">
                  <c:v>0.239999999999999</c:v>
                </c:pt>
                <c:pt idx="188">
                  <c:v>0.1</c:v>
                </c:pt>
                <c:pt idx="189">
                  <c:v>0.1</c:v>
                </c:pt>
                <c:pt idx="190">
                  <c:v>0.12</c:v>
                </c:pt>
                <c:pt idx="191">
                  <c:v>0.65</c:v>
                </c:pt>
                <c:pt idx="192">
                  <c:v>0.65</c:v>
                </c:pt>
                <c:pt idx="193">
                  <c:v>2.54</c:v>
                </c:pt>
                <c:pt idx="194">
                  <c:v>3.6</c:v>
                </c:pt>
                <c:pt idx="195">
                  <c:v>3.6</c:v>
                </c:pt>
                <c:pt idx="196">
                  <c:v>3.6</c:v>
                </c:pt>
                <c:pt idx="197">
                  <c:v>4.80999999999999</c:v>
                </c:pt>
                <c:pt idx="198">
                  <c:v>4.80999999999999</c:v>
                </c:pt>
                <c:pt idx="199">
                  <c:v>4.80999999999999</c:v>
                </c:pt>
                <c:pt idx="200">
                  <c:v>4.80999999999999</c:v>
                </c:pt>
                <c:pt idx="201">
                  <c:v>4.80999999999999</c:v>
                </c:pt>
                <c:pt idx="202">
                  <c:v>2.52999999999999</c:v>
                </c:pt>
                <c:pt idx="203">
                  <c:v>2.52999999999999</c:v>
                </c:pt>
                <c:pt idx="204">
                  <c:v>2.37999999999999</c:v>
                </c:pt>
                <c:pt idx="205">
                  <c:v>2.37999999999999</c:v>
                </c:pt>
                <c:pt idx="206">
                  <c:v>1.16999999999999</c:v>
                </c:pt>
                <c:pt idx="207">
                  <c:v>0.75</c:v>
                </c:pt>
                <c:pt idx="208">
                  <c:v>0.75</c:v>
                </c:pt>
                <c:pt idx="209">
                  <c:v>0.56</c:v>
                </c:pt>
                <c:pt idx="210">
                  <c:v>0.66</c:v>
                </c:pt>
                <c:pt idx="211">
                  <c:v>0.66</c:v>
                </c:pt>
                <c:pt idx="230">
                  <c:v>3.29</c:v>
                </c:pt>
                <c:pt idx="231">
                  <c:v>3.29</c:v>
                </c:pt>
                <c:pt idx="232">
                  <c:v>3.29</c:v>
                </c:pt>
                <c:pt idx="233">
                  <c:v>4.24</c:v>
                </c:pt>
                <c:pt idx="234">
                  <c:v>4.24</c:v>
                </c:pt>
                <c:pt idx="235">
                  <c:v>6.51999999999999</c:v>
                </c:pt>
                <c:pt idx="236">
                  <c:v>6.51999999999999</c:v>
                </c:pt>
                <c:pt idx="237">
                  <c:v>7.58</c:v>
                </c:pt>
                <c:pt idx="238">
                  <c:v>7.58</c:v>
                </c:pt>
                <c:pt idx="239">
                  <c:v>5.88999999999999</c:v>
                </c:pt>
                <c:pt idx="240">
                  <c:v>5.88999999999999</c:v>
                </c:pt>
                <c:pt idx="241">
                  <c:v>3.41</c:v>
                </c:pt>
                <c:pt idx="242">
                  <c:v>3.41</c:v>
                </c:pt>
                <c:pt idx="243">
                  <c:v>3.66</c:v>
                </c:pt>
                <c:pt idx="244">
                  <c:v>3.66</c:v>
                </c:pt>
                <c:pt idx="245">
                  <c:v>3.66</c:v>
                </c:pt>
                <c:pt idx="246">
                  <c:v>3.66</c:v>
                </c:pt>
                <c:pt idx="247">
                  <c:v>1.98</c:v>
                </c:pt>
                <c:pt idx="248">
                  <c:v>1.98</c:v>
                </c:pt>
                <c:pt idx="249">
                  <c:v>1.98</c:v>
                </c:pt>
                <c:pt idx="250">
                  <c:v>1.95</c:v>
                </c:pt>
                <c:pt idx="251">
                  <c:v>2.2</c:v>
                </c:pt>
                <c:pt idx="252">
                  <c:v>2.2</c:v>
                </c:pt>
                <c:pt idx="253">
                  <c:v>2.2</c:v>
                </c:pt>
                <c:pt idx="254">
                  <c:v>2.22</c:v>
                </c:pt>
                <c:pt idx="255">
                  <c:v>1.5</c:v>
                </c:pt>
                <c:pt idx="256">
                  <c:v>1.5</c:v>
                </c:pt>
                <c:pt idx="257">
                  <c:v>2.29</c:v>
                </c:pt>
                <c:pt idx="258">
                  <c:v>2.29</c:v>
                </c:pt>
                <c:pt idx="259">
                  <c:v>2.58999999999999</c:v>
                </c:pt>
                <c:pt idx="260">
                  <c:v>3.31</c:v>
                </c:pt>
                <c:pt idx="261">
                  <c:v>3.31</c:v>
                </c:pt>
                <c:pt idx="262">
                  <c:v>3.45</c:v>
                </c:pt>
                <c:pt idx="263">
                  <c:v>3.33999999999999</c:v>
                </c:pt>
                <c:pt idx="264">
                  <c:v>3.33999999999999</c:v>
                </c:pt>
                <c:pt idx="283">
                  <c:v>3.21</c:v>
                </c:pt>
                <c:pt idx="284">
                  <c:v>3.21</c:v>
                </c:pt>
                <c:pt idx="285">
                  <c:v>3.21</c:v>
                </c:pt>
                <c:pt idx="286">
                  <c:v>0.56</c:v>
                </c:pt>
                <c:pt idx="287">
                  <c:v>0.56</c:v>
                </c:pt>
                <c:pt idx="288">
                  <c:v>3.68</c:v>
                </c:pt>
                <c:pt idx="289">
                  <c:v>3.68</c:v>
                </c:pt>
                <c:pt idx="290">
                  <c:v>7.23</c:v>
                </c:pt>
                <c:pt idx="291">
                  <c:v>7.23</c:v>
                </c:pt>
                <c:pt idx="292">
                  <c:v>2.7</c:v>
                </c:pt>
                <c:pt idx="293">
                  <c:v>2.7</c:v>
                </c:pt>
                <c:pt idx="294">
                  <c:v>7.54999999999999</c:v>
                </c:pt>
                <c:pt idx="295">
                  <c:v>7.54999999999999</c:v>
                </c:pt>
                <c:pt idx="296">
                  <c:v>0.51</c:v>
                </c:pt>
                <c:pt idx="297">
                  <c:v>1.41999999999999</c:v>
                </c:pt>
                <c:pt idx="298">
                  <c:v>1.41999999999999</c:v>
                </c:pt>
                <c:pt idx="299">
                  <c:v>0.419999999999999</c:v>
                </c:pt>
                <c:pt idx="300">
                  <c:v>0.239999999999999</c:v>
                </c:pt>
                <c:pt idx="301">
                  <c:v>0.239999999999999</c:v>
                </c:pt>
                <c:pt idx="302">
                  <c:v>0.239999999999999</c:v>
                </c:pt>
                <c:pt idx="303">
                  <c:v>2.81999999999999</c:v>
                </c:pt>
                <c:pt idx="304">
                  <c:v>2.81999999999999</c:v>
                </c:pt>
                <c:pt idx="305">
                  <c:v>2.81999999999999</c:v>
                </c:pt>
                <c:pt idx="306">
                  <c:v>2.81999999999999</c:v>
                </c:pt>
                <c:pt idx="307">
                  <c:v>1.16999999999999</c:v>
                </c:pt>
                <c:pt idx="308">
                  <c:v>1.48</c:v>
                </c:pt>
                <c:pt idx="309">
                  <c:v>1.48</c:v>
                </c:pt>
                <c:pt idx="310">
                  <c:v>1.15999999999999</c:v>
                </c:pt>
                <c:pt idx="311">
                  <c:v>1.15999999999999</c:v>
                </c:pt>
                <c:pt idx="312">
                  <c:v>1.21</c:v>
                </c:pt>
                <c:pt idx="313">
                  <c:v>2.73</c:v>
                </c:pt>
                <c:pt idx="314">
                  <c:v>2.73</c:v>
                </c:pt>
                <c:pt idx="315">
                  <c:v>3.91</c:v>
                </c:pt>
                <c:pt idx="316">
                  <c:v>6.86</c:v>
                </c:pt>
                <c:pt idx="317">
                  <c:v>6.86</c:v>
                </c:pt>
                <c:pt idx="336">
                  <c:v>3.81999999999999</c:v>
                </c:pt>
                <c:pt idx="337">
                  <c:v>3.81999999999999</c:v>
                </c:pt>
                <c:pt idx="338">
                  <c:v>3.81999999999999</c:v>
                </c:pt>
                <c:pt idx="339">
                  <c:v>1.29</c:v>
                </c:pt>
                <c:pt idx="340">
                  <c:v>1.29</c:v>
                </c:pt>
                <c:pt idx="341">
                  <c:v>2.18</c:v>
                </c:pt>
                <c:pt idx="342">
                  <c:v>2.18</c:v>
                </c:pt>
                <c:pt idx="343">
                  <c:v>0.8</c:v>
                </c:pt>
                <c:pt idx="344">
                  <c:v>0.8</c:v>
                </c:pt>
                <c:pt idx="345">
                  <c:v>4.29</c:v>
                </c:pt>
                <c:pt idx="346">
                  <c:v>4.29</c:v>
                </c:pt>
                <c:pt idx="347">
                  <c:v>7.59999999999999</c:v>
                </c:pt>
                <c:pt idx="348">
                  <c:v>7.59999999999999</c:v>
                </c:pt>
                <c:pt idx="349">
                  <c:v>1.31</c:v>
                </c:pt>
                <c:pt idx="350">
                  <c:v>2.81</c:v>
                </c:pt>
                <c:pt idx="351">
                  <c:v>2.81</c:v>
                </c:pt>
                <c:pt idx="352">
                  <c:v>0.64</c:v>
                </c:pt>
                <c:pt idx="353">
                  <c:v>0.51</c:v>
                </c:pt>
                <c:pt idx="354">
                  <c:v>0.51</c:v>
                </c:pt>
                <c:pt idx="355">
                  <c:v>2.16999999999999</c:v>
                </c:pt>
                <c:pt idx="356">
                  <c:v>2.16999999999999</c:v>
                </c:pt>
                <c:pt idx="357">
                  <c:v>2.16999999999999</c:v>
                </c:pt>
                <c:pt idx="358">
                  <c:v>2.16999999999999</c:v>
                </c:pt>
                <c:pt idx="359">
                  <c:v>2.16999999999999</c:v>
                </c:pt>
                <c:pt idx="360">
                  <c:v>2.16999999999999</c:v>
                </c:pt>
                <c:pt idx="361">
                  <c:v>4.46</c:v>
                </c:pt>
                <c:pt idx="362">
                  <c:v>4.46</c:v>
                </c:pt>
                <c:pt idx="363">
                  <c:v>1.16999999999999</c:v>
                </c:pt>
                <c:pt idx="364">
                  <c:v>1.16999999999999</c:v>
                </c:pt>
                <c:pt idx="365">
                  <c:v>4.58</c:v>
                </c:pt>
                <c:pt idx="366">
                  <c:v>7.55999999999999</c:v>
                </c:pt>
                <c:pt idx="367">
                  <c:v>7.55999999999999</c:v>
                </c:pt>
                <c:pt idx="368">
                  <c:v>7.62999999999999</c:v>
                </c:pt>
                <c:pt idx="369">
                  <c:v>7.62999999999999</c:v>
                </c:pt>
                <c:pt idx="370">
                  <c:v>7.62999999999999</c:v>
                </c:pt>
                <c:pt idx="389">
                  <c:v>0.19</c:v>
                </c:pt>
                <c:pt idx="390">
                  <c:v>0.19</c:v>
                </c:pt>
                <c:pt idx="391">
                  <c:v>0.19</c:v>
                </c:pt>
                <c:pt idx="392">
                  <c:v>0.1</c:v>
                </c:pt>
                <c:pt idx="393">
                  <c:v>0.1</c:v>
                </c:pt>
                <c:pt idx="394">
                  <c:v>0.1</c:v>
                </c:pt>
                <c:pt idx="395">
                  <c:v>0.1</c:v>
                </c:pt>
                <c:pt idx="396">
                  <c:v>0.11</c:v>
                </c:pt>
                <c:pt idx="397">
                  <c:v>0.11</c:v>
                </c:pt>
                <c:pt idx="398">
                  <c:v>0.56</c:v>
                </c:pt>
                <c:pt idx="399">
                  <c:v>0.56</c:v>
                </c:pt>
                <c:pt idx="400">
                  <c:v>1.14999999999999</c:v>
                </c:pt>
                <c:pt idx="401">
                  <c:v>1.14999999999999</c:v>
                </c:pt>
                <c:pt idx="402">
                  <c:v>1.09</c:v>
                </c:pt>
                <c:pt idx="403">
                  <c:v>1.2</c:v>
                </c:pt>
                <c:pt idx="404">
                  <c:v>1.2</c:v>
                </c:pt>
                <c:pt idx="405">
                  <c:v>1.99</c:v>
                </c:pt>
                <c:pt idx="406">
                  <c:v>2.41999999999999</c:v>
                </c:pt>
                <c:pt idx="407">
                  <c:v>2.41999999999999</c:v>
                </c:pt>
                <c:pt idx="408">
                  <c:v>2.41999999999999</c:v>
                </c:pt>
                <c:pt idx="409">
                  <c:v>2.58</c:v>
                </c:pt>
                <c:pt idx="410">
                  <c:v>2.58</c:v>
                </c:pt>
                <c:pt idx="411">
                  <c:v>2.58</c:v>
                </c:pt>
                <c:pt idx="412">
                  <c:v>2.58</c:v>
                </c:pt>
                <c:pt idx="413">
                  <c:v>3.21</c:v>
                </c:pt>
                <c:pt idx="414">
                  <c:v>1.67999999999999</c:v>
                </c:pt>
                <c:pt idx="415">
                  <c:v>1.67999999999999</c:v>
                </c:pt>
                <c:pt idx="416">
                  <c:v>0.1</c:v>
                </c:pt>
                <c:pt idx="417">
                  <c:v>0.1</c:v>
                </c:pt>
                <c:pt idx="418">
                  <c:v>0.179999999999999</c:v>
                </c:pt>
                <c:pt idx="419">
                  <c:v>0.289999999999999</c:v>
                </c:pt>
                <c:pt idx="420">
                  <c:v>0.289999999999999</c:v>
                </c:pt>
                <c:pt idx="421">
                  <c:v>0.27</c:v>
                </c:pt>
                <c:pt idx="422">
                  <c:v>0.16</c:v>
                </c:pt>
                <c:pt idx="423">
                  <c:v>0.16</c:v>
                </c:pt>
                <c:pt idx="442">
                  <c:v>4.84999999999999</c:v>
                </c:pt>
                <c:pt idx="443">
                  <c:v>4.84999999999999</c:v>
                </c:pt>
                <c:pt idx="444">
                  <c:v>4.84999999999999</c:v>
                </c:pt>
                <c:pt idx="445">
                  <c:v>5.58</c:v>
                </c:pt>
                <c:pt idx="446">
                  <c:v>5.58</c:v>
                </c:pt>
                <c:pt idx="447">
                  <c:v>4.0</c:v>
                </c:pt>
                <c:pt idx="448">
                  <c:v>4.0</c:v>
                </c:pt>
                <c:pt idx="449">
                  <c:v>1.08</c:v>
                </c:pt>
                <c:pt idx="450">
                  <c:v>1.08</c:v>
                </c:pt>
                <c:pt idx="451">
                  <c:v>0.1</c:v>
                </c:pt>
                <c:pt idx="452">
                  <c:v>0.1</c:v>
                </c:pt>
                <c:pt idx="453">
                  <c:v>0.33</c:v>
                </c:pt>
                <c:pt idx="454">
                  <c:v>0.33</c:v>
                </c:pt>
                <c:pt idx="455">
                  <c:v>1.78</c:v>
                </c:pt>
                <c:pt idx="456">
                  <c:v>2.68</c:v>
                </c:pt>
                <c:pt idx="457">
                  <c:v>2.68</c:v>
                </c:pt>
                <c:pt idx="458">
                  <c:v>4.58999999999999</c:v>
                </c:pt>
                <c:pt idx="459">
                  <c:v>7.62999999999999</c:v>
                </c:pt>
                <c:pt idx="460">
                  <c:v>7.62999999999999</c:v>
                </c:pt>
                <c:pt idx="461">
                  <c:v>7.62999999999999</c:v>
                </c:pt>
                <c:pt idx="462">
                  <c:v>7.61</c:v>
                </c:pt>
                <c:pt idx="463">
                  <c:v>7.61</c:v>
                </c:pt>
                <c:pt idx="464">
                  <c:v>7.61</c:v>
                </c:pt>
                <c:pt idx="465">
                  <c:v>7.61</c:v>
                </c:pt>
                <c:pt idx="466">
                  <c:v>7.61</c:v>
                </c:pt>
                <c:pt idx="467">
                  <c:v>3.04</c:v>
                </c:pt>
                <c:pt idx="468">
                  <c:v>3.04</c:v>
                </c:pt>
                <c:pt idx="469">
                  <c:v>2.1</c:v>
                </c:pt>
                <c:pt idx="470">
                  <c:v>2.1</c:v>
                </c:pt>
                <c:pt idx="471">
                  <c:v>1.06</c:v>
                </c:pt>
                <c:pt idx="472">
                  <c:v>0.62</c:v>
                </c:pt>
                <c:pt idx="473">
                  <c:v>0.62</c:v>
                </c:pt>
                <c:pt idx="474">
                  <c:v>0.51</c:v>
                </c:pt>
                <c:pt idx="475">
                  <c:v>0.44</c:v>
                </c:pt>
                <c:pt idx="476">
                  <c:v>0.44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197336"/>
        <c:axId val="2130202904"/>
      </c:scatterChart>
      <c:valAx>
        <c:axId val="2130197336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 LAI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0202904"/>
        <c:crosses val="autoZero"/>
        <c:crossBetween val="midCat"/>
      </c:valAx>
      <c:valAx>
        <c:axId val="2130202904"/>
        <c:scaling>
          <c:orientation val="minMax"/>
          <c:max val="1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SEBAL LAI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019733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28575">
              <a:noFill/>
            </a:ln>
          </c:spPr>
          <c:xVal>
            <c:numRef>
              <c:f>'--Data--'!$B$4:$B$493</c:f>
              <c:numCache>
                <c:formatCode>d\-mmm\-yy</c:formatCode>
                <c:ptCount val="490"/>
                <c:pt idx="0">
                  <c:v>41053.0</c:v>
                </c:pt>
                <c:pt idx="1">
                  <c:v>41060.0</c:v>
                </c:pt>
                <c:pt idx="2">
                  <c:v>41067.0</c:v>
                </c:pt>
                <c:pt idx="3">
                  <c:v>41074.0</c:v>
                </c:pt>
                <c:pt idx="4">
                  <c:v>41081.0</c:v>
                </c:pt>
                <c:pt idx="5">
                  <c:v>41088.0</c:v>
                </c:pt>
                <c:pt idx="6">
                  <c:v>41095.0</c:v>
                </c:pt>
                <c:pt idx="7">
                  <c:v>41102.0</c:v>
                </c:pt>
                <c:pt idx="8">
                  <c:v>41109.0</c:v>
                </c:pt>
                <c:pt idx="9">
                  <c:v>41116.0</c:v>
                </c:pt>
                <c:pt idx="10">
                  <c:v>41123.0</c:v>
                </c:pt>
                <c:pt idx="11">
                  <c:v>41130.0</c:v>
                </c:pt>
                <c:pt idx="12">
                  <c:v>41137.0</c:v>
                </c:pt>
                <c:pt idx="13">
                  <c:v>41144.0</c:v>
                </c:pt>
                <c:pt idx="14">
                  <c:v>41151.0</c:v>
                </c:pt>
                <c:pt idx="15">
                  <c:v>41158.0</c:v>
                </c:pt>
                <c:pt idx="16">
                  <c:v>41165.0</c:v>
                </c:pt>
                <c:pt idx="17">
                  <c:v>41172.0</c:v>
                </c:pt>
                <c:pt idx="18">
                  <c:v>41180.0</c:v>
                </c:pt>
                <c:pt idx="19">
                  <c:v>41187.0</c:v>
                </c:pt>
                <c:pt idx="20">
                  <c:v>41194.0</c:v>
                </c:pt>
                <c:pt idx="21">
                  <c:v>41201.0</c:v>
                </c:pt>
                <c:pt idx="22">
                  <c:v>41208.0</c:v>
                </c:pt>
                <c:pt idx="23">
                  <c:v>41215.0</c:v>
                </c:pt>
                <c:pt idx="24">
                  <c:v>41222.0</c:v>
                </c:pt>
                <c:pt idx="25">
                  <c:v>41229.0</c:v>
                </c:pt>
                <c:pt idx="26">
                  <c:v>41236.0</c:v>
                </c:pt>
                <c:pt idx="27">
                  <c:v>41243.0</c:v>
                </c:pt>
                <c:pt idx="28">
                  <c:v>41250.0</c:v>
                </c:pt>
                <c:pt idx="29">
                  <c:v>41257.0</c:v>
                </c:pt>
                <c:pt idx="30">
                  <c:v>41264.0</c:v>
                </c:pt>
                <c:pt idx="31">
                  <c:v>41271.0</c:v>
                </c:pt>
                <c:pt idx="32">
                  <c:v>41278.0</c:v>
                </c:pt>
                <c:pt idx="33">
                  <c:v>41285.0</c:v>
                </c:pt>
                <c:pt idx="34">
                  <c:v>41292.0</c:v>
                </c:pt>
                <c:pt idx="35">
                  <c:v>41299.0</c:v>
                </c:pt>
                <c:pt idx="36">
                  <c:v>41306.0</c:v>
                </c:pt>
                <c:pt idx="37">
                  <c:v>41313.0</c:v>
                </c:pt>
                <c:pt idx="38">
                  <c:v>41320.0</c:v>
                </c:pt>
                <c:pt idx="39">
                  <c:v>41327.0</c:v>
                </c:pt>
                <c:pt idx="40">
                  <c:v>41334.0</c:v>
                </c:pt>
                <c:pt idx="41">
                  <c:v>41341.0</c:v>
                </c:pt>
                <c:pt idx="42">
                  <c:v>41348.0</c:v>
                </c:pt>
                <c:pt idx="43">
                  <c:v>41355.0</c:v>
                </c:pt>
                <c:pt idx="44">
                  <c:v>41362.0</c:v>
                </c:pt>
                <c:pt idx="45">
                  <c:v>41369.0</c:v>
                </c:pt>
                <c:pt idx="46">
                  <c:v>41376.0</c:v>
                </c:pt>
                <c:pt idx="47">
                  <c:v>41383.0</c:v>
                </c:pt>
                <c:pt idx="48">
                  <c:v>41390.0</c:v>
                </c:pt>
                <c:pt idx="49">
                  <c:v>41397.0</c:v>
                </c:pt>
                <c:pt idx="50">
                  <c:v>41404.0</c:v>
                </c:pt>
                <c:pt idx="51">
                  <c:v>41411.0</c:v>
                </c:pt>
                <c:pt idx="52">
                  <c:v>41418.0</c:v>
                </c:pt>
                <c:pt idx="53">
                  <c:v>41053.0</c:v>
                </c:pt>
                <c:pt idx="54">
                  <c:v>41060.0</c:v>
                </c:pt>
                <c:pt idx="55">
                  <c:v>41067.0</c:v>
                </c:pt>
                <c:pt idx="56">
                  <c:v>41074.0</c:v>
                </c:pt>
                <c:pt idx="57">
                  <c:v>41081.0</c:v>
                </c:pt>
                <c:pt idx="58">
                  <c:v>41088.0</c:v>
                </c:pt>
                <c:pt idx="59">
                  <c:v>41095.0</c:v>
                </c:pt>
                <c:pt idx="60">
                  <c:v>41102.0</c:v>
                </c:pt>
                <c:pt idx="61">
                  <c:v>41109.0</c:v>
                </c:pt>
                <c:pt idx="62">
                  <c:v>41116.0</c:v>
                </c:pt>
                <c:pt idx="63">
                  <c:v>41123.0</c:v>
                </c:pt>
                <c:pt idx="64">
                  <c:v>41130.0</c:v>
                </c:pt>
                <c:pt idx="65">
                  <c:v>41137.0</c:v>
                </c:pt>
                <c:pt idx="66">
                  <c:v>41144.0</c:v>
                </c:pt>
                <c:pt idx="67">
                  <c:v>41151.0</c:v>
                </c:pt>
                <c:pt idx="68">
                  <c:v>41158.0</c:v>
                </c:pt>
                <c:pt idx="69">
                  <c:v>41165.0</c:v>
                </c:pt>
                <c:pt idx="70">
                  <c:v>41172.0</c:v>
                </c:pt>
                <c:pt idx="71">
                  <c:v>41180.0</c:v>
                </c:pt>
                <c:pt idx="72">
                  <c:v>41187.0</c:v>
                </c:pt>
                <c:pt idx="73">
                  <c:v>41194.0</c:v>
                </c:pt>
                <c:pt idx="74">
                  <c:v>41201.0</c:v>
                </c:pt>
                <c:pt idx="75">
                  <c:v>41208.0</c:v>
                </c:pt>
                <c:pt idx="76">
                  <c:v>41215.0</c:v>
                </c:pt>
                <c:pt idx="77">
                  <c:v>41222.0</c:v>
                </c:pt>
                <c:pt idx="78">
                  <c:v>41229.0</c:v>
                </c:pt>
                <c:pt idx="79">
                  <c:v>41236.0</c:v>
                </c:pt>
                <c:pt idx="80">
                  <c:v>41243.0</c:v>
                </c:pt>
                <c:pt idx="81">
                  <c:v>41250.0</c:v>
                </c:pt>
                <c:pt idx="82">
                  <c:v>41257.0</c:v>
                </c:pt>
                <c:pt idx="83">
                  <c:v>41264.0</c:v>
                </c:pt>
                <c:pt idx="84">
                  <c:v>41271.0</c:v>
                </c:pt>
                <c:pt idx="85">
                  <c:v>41278.0</c:v>
                </c:pt>
                <c:pt idx="86">
                  <c:v>41285.0</c:v>
                </c:pt>
                <c:pt idx="87">
                  <c:v>41292.0</c:v>
                </c:pt>
                <c:pt idx="88">
                  <c:v>41299.0</c:v>
                </c:pt>
                <c:pt idx="89">
                  <c:v>41306.0</c:v>
                </c:pt>
                <c:pt idx="90">
                  <c:v>41313.0</c:v>
                </c:pt>
                <c:pt idx="91">
                  <c:v>41320.0</c:v>
                </c:pt>
                <c:pt idx="92">
                  <c:v>41327.0</c:v>
                </c:pt>
                <c:pt idx="93">
                  <c:v>41334.0</c:v>
                </c:pt>
                <c:pt idx="94">
                  <c:v>41341.0</c:v>
                </c:pt>
                <c:pt idx="95">
                  <c:v>41348.0</c:v>
                </c:pt>
                <c:pt idx="96">
                  <c:v>41355.0</c:v>
                </c:pt>
                <c:pt idx="97">
                  <c:v>41362.0</c:v>
                </c:pt>
                <c:pt idx="98">
                  <c:v>41369.0</c:v>
                </c:pt>
                <c:pt idx="99">
                  <c:v>41376.0</c:v>
                </c:pt>
                <c:pt idx="100">
                  <c:v>41383.0</c:v>
                </c:pt>
                <c:pt idx="101">
                  <c:v>41390.0</c:v>
                </c:pt>
                <c:pt idx="102">
                  <c:v>41397.0</c:v>
                </c:pt>
                <c:pt idx="103">
                  <c:v>41404.0</c:v>
                </c:pt>
                <c:pt idx="104">
                  <c:v>41411.0</c:v>
                </c:pt>
                <c:pt idx="105">
                  <c:v>41418.0</c:v>
                </c:pt>
                <c:pt idx="106">
                  <c:v>41053.0</c:v>
                </c:pt>
                <c:pt idx="107">
                  <c:v>41060.0</c:v>
                </c:pt>
                <c:pt idx="108">
                  <c:v>41067.0</c:v>
                </c:pt>
                <c:pt idx="109">
                  <c:v>41074.0</c:v>
                </c:pt>
                <c:pt idx="110">
                  <c:v>41081.0</c:v>
                </c:pt>
                <c:pt idx="111">
                  <c:v>41088.0</c:v>
                </c:pt>
                <c:pt idx="112">
                  <c:v>41095.0</c:v>
                </c:pt>
                <c:pt idx="113">
                  <c:v>41102.0</c:v>
                </c:pt>
                <c:pt idx="114">
                  <c:v>41109.0</c:v>
                </c:pt>
                <c:pt idx="115">
                  <c:v>41116.0</c:v>
                </c:pt>
                <c:pt idx="116">
                  <c:v>41123.0</c:v>
                </c:pt>
                <c:pt idx="117">
                  <c:v>41130.0</c:v>
                </c:pt>
                <c:pt idx="118">
                  <c:v>41137.0</c:v>
                </c:pt>
                <c:pt idx="119">
                  <c:v>41144.0</c:v>
                </c:pt>
                <c:pt idx="120">
                  <c:v>41151.0</c:v>
                </c:pt>
                <c:pt idx="121">
                  <c:v>41158.0</c:v>
                </c:pt>
                <c:pt idx="122">
                  <c:v>41165.0</c:v>
                </c:pt>
                <c:pt idx="123">
                  <c:v>41172.0</c:v>
                </c:pt>
                <c:pt idx="124">
                  <c:v>41180.0</c:v>
                </c:pt>
                <c:pt idx="125">
                  <c:v>41187.0</c:v>
                </c:pt>
                <c:pt idx="126">
                  <c:v>41194.0</c:v>
                </c:pt>
                <c:pt idx="127">
                  <c:v>41201.0</c:v>
                </c:pt>
                <c:pt idx="128">
                  <c:v>41208.0</c:v>
                </c:pt>
                <c:pt idx="129">
                  <c:v>41215.0</c:v>
                </c:pt>
                <c:pt idx="130">
                  <c:v>41222.0</c:v>
                </c:pt>
                <c:pt idx="131">
                  <c:v>41229.0</c:v>
                </c:pt>
                <c:pt idx="132">
                  <c:v>41236.0</c:v>
                </c:pt>
                <c:pt idx="133">
                  <c:v>41243.0</c:v>
                </c:pt>
                <c:pt idx="134">
                  <c:v>41250.0</c:v>
                </c:pt>
                <c:pt idx="135">
                  <c:v>41257.0</c:v>
                </c:pt>
                <c:pt idx="136">
                  <c:v>41264.0</c:v>
                </c:pt>
                <c:pt idx="137">
                  <c:v>41271.0</c:v>
                </c:pt>
                <c:pt idx="138">
                  <c:v>41278.0</c:v>
                </c:pt>
                <c:pt idx="139">
                  <c:v>41285.0</c:v>
                </c:pt>
                <c:pt idx="140">
                  <c:v>41292.0</c:v>
                </c:pt>
                <c:pt idx="141">
                  <c:v>41299.0</c:v>
                </c:pt>
                <c:pt idx="142">
                  <c:v>41306.0</c:v>
                </c:pt>
                <c:pt idx="143">
                  <c:v>41313.0</c:v>
                </c:pt>
                <c:pt idx="144">
                  <c:v>41320.0</c:v>
                </c:pt>
                <c:pt idx="145">
                  <c:v>41327.0</c:v>
                </c:pt>
                <c:pt idx="146">
                  <c:v>41334.0</c:v>
                </c:pt>
                <c:pt idx="147">
                  <c:v>41341.0</c:v>
                </c:pt>
                <c:pt idx="148">
                  <c:v>41348.0</c:v>
                </c:pt>
                <c:pt idx="149">
                  <c:v>41355.0</c:v>
                </c:pt>
                <c:pt idx="150">
                  <c:v>41362.0</c:v>
                </c:pt>
                <c:pt idx="151">
                  <c:v>41369.0</c:v>
                </c:pt>
                <c:pt idx="152">
                  <c:v>41376.0</c:v>
                </c:pt>
                <c:pt idx="153">
                  <c:v>41383.0</c:v>
                </c:pt>
                <c:pt idx="154">
                  <c:v>41390.0</c:v>
                </c:pt>
                <c:pt idx="155">
                  <c:v>41397.0</c:v>
                </c:pt>
                <c:pt idx="156">
                  <c:v>41404.0</c:v>
                </c:pt>
                <c:pt idx="157">
                  <c:v>41411.0</c:v>
                </c:pt>
                <c:pt idx="158">
                  <c:v>41418.0</c:v>
                </c:pt>
                <c:pt idx="159">
                  <c:v>41053.0</c:v>
                </c:pt>
                <c:pt idx="160">
                  <c:v>41060.0</c:v>
                </c:pt>
                <c:pt idx="161">
                  <c:v>41067.0</c:v>
                </c:pt>
                <c:pt idx="162">
                  <c:v>41074.0</c:v>
                </c:pt>
                <c:pt idx="163">
                  <c:v>41081.0</c:v>
                </c:pt>
                <c:pt idx="164">
                  <c:v>41088.0</c:v>
                </c:pt>
                <c:pt idx="165">
                  <c:v>41095.0</c:v>
                </c:pt>
                <c:pt idx="166">
                  <c:v>41102.0</c:v>
                </c:pt>
                <c:pt idx="167">
                  <c:v>41109.0</c:v>
                </c:pt>
                <c:pt idx="168">
                  <c:v>41116.0</c:v>
                </c:pt>
                <c:pt idx="169">
                  <c:v>41123.0</c:v>
                </c:pt>
                <c:pt idx="170">
                  <c:v>41130.0</c:v>
                </c:pt>
                <c:pt idx="171">
                  <c:v>41137.0</c:v>
                </c:pt>
                <c:pt idx="172">
                  <c:v>41144.0</c:v>
                </c:pt>
                <c:pt idx="173">
                  <c:v>41151.0</c:v>
                </c:pt>
                <c:pt idx="174">
                  <c:v>41158.0</c:v>
                </c:pt>
                <c:pt idx="175">
                  <c:v>41165.0</c:v>
                </c:pt>
                <c:pt idx="176">
                  <c:v>41172.0</c:v>
                </c:pt>
                <c:pt idx="177">
                  <c:v>41180.0</c:v>
                </c:pt>
                <c:pt idx="178">
                  <c:v>41187.0</c:v>
                </c:pt>
                <c:pt idx="179">
                  <c:v>41194.0</c:v>
                </c:pt>
                <c:pt idx="180">
                  <c:v>41201.0</c:v>
                </c:pt>
                <c:pt idx="181">
                  <c:v>41208.0</c:v>
                </c:pt>
                <c:pt idx="182">
                  <c:v>41215.0</c:v>
                </c:pt>
                <c:pt idx="183">
                  <c:v>41222.0</c:v>
                </c:pt>
                <c:pt idx="184">
                  <c:v>41229.0</c:v>
                </c:pt>
                <c:pt idx="185">
                  <c:v>41236.0</c:v>
                </c:pt>
                <c:pt idx="186">
                  <c:v>41243.0</c:v>
                </c:pt>
                <c:pt idx="187">
                  <c:v>41250.0</c:v>
                </c:pt>
                <c:pt idx="188">
                  <c:v>41257.0</c:v>
                </c:pt>
                <c:pt idx="189">
                  <c:v>41264.0</c:v>
                </c:pt>
                <c:pt idx="190">
                  <c:v>41271.0</c:v>
                </c:pt>
                <c:pt idx="191">
                  <c:v>41278.0</c:v>
                </c:pt>
                <c:pt idx="192">
                  <c:v>41285.0</c:v>
                </c:pt>
                <c:pt idx="193">
                  <c:v>41292.0</c:v>
                </c:pt>
                <c:pt idx="194">
                  <c:v>41299.0</c:v>
                </c:pt>
                <c:pt idx="195">
                  <c:v>41306.0</c:v>
                </c:pt>
                <c:pt idx="196">
                  <c:v>41313.0</c:v>
                </c:pt>
                <c:pt idx="197">
                  <c:v>41320.0</c:v>
                </c:pt>
                <c:pt idx="198">
                  <c:v>41327.0</c:v>
                </c:pt>
                <c:pt idx="199">
                  <c:v>41334.0</c:v>
                </c:pt>
                <c:pt idx="200">
                  <c:v>41341.0</c:v>
                </c:pt>
                <c:pt idx="201">
                  <c:v>41348.0</c:v>
                </c:pt>
                <c:pt idx="202">
                  <c:v>41355.0</c:v>
                </c:pt>
                <c:pt idx="203">
                  <c:v>41362.0</c:v>
                </c:pt>
                <c:pt idx="204">
                  <c:v>41369.0</c:v>
                </c:pt>
                <c:pt idx="205">
                  <c:v>41376.0</c:v>
                </c:pt>
                <c:pt idx="206">
                  <c:v>41383.0</c:v>
                </c:pt>
                <c:pt idx="207">
                  <c:v>41390.0</c:v>
                </c:pt>
                <c:pt idx="208">
                  <c:v>41397.0</c:v>
                </c:pt>
                <c:pt idx="209">
                  <c:v>41404.0</c:v>
                </c:pt>
                <c:pt idx="210">
                  <c:v>41411.0</c:v>
                </c:pt>
                <c:pt idx="211">
                  <c:v>41418.0</c:v>
                </c:pt>
                <c:pt idx="212">
                  <c:v>41053.0</c:v>
                </c:pt>
                <c:pt idx="213">
                  <c:v>41060.0</c:v>
                </c:pt>
                <c:pt idx="214">
                  <c:v>41067.0</c:v>
                </c:pt>
                <c:pt idx="215">
                  <c:v>41074.0</c:v>
                </c:pt>
                <c:pt idx="216">
                  <c:v>41081.0</c:v>
                </c:pt>
                <c:pt idx="217">
                  <c:v>41088.0</c:v>
                </c:pt>
                <c:pt idx="218">
                  <c:v>41095.0</c:v>
                </c:pt>
                <c:pt idx="219">
                  <c:v>41102.0</c:v>
                </c:pt>
                <c:pt idx="220">
                  <c:v>41109.0</c:v>
                </c:pt>
                <c:pt idx="221">
                  <c:v>41116.0</c:v>
                </c:pt>
                <c:pt idx="222">
                  <c:v>41123.0</c:v>
                </c:pt>
                <c:pt idx="223">
                  <c:v>41130.0</c:v>
                </c:pt>
                <c:pt idx="224">
                  <c:v>41137.0</c:v>
                </c:pt>
                <c:pt idx="225">
                  <c:v>41144.0</c:v>
                </c:pt>
                <c:pt idx="226">
                  <c:v>41151.0</c:v>
                </c:pt>
                <c:pt idx="227">
                  <c:v>41158.0</c:v>
                </c:pt>
                <c:pt idx="228">
                  <c:v>41165.0</c:v>
                </c:pt>
                <c:pt idx="229">
                  <c:v>41172.0</c:v>
                </c:pt>
                <c:pt idx="230">
                  <c:v>41180.0</c:v>
                </c:pt>
                <c:pt idx="231">
                  <c:v>41187.0</c:v>
                </c:pt>
                <c:pt idx="232">
                  <c:v>41194.0</c:v>
                </c:pt>
                <c:pt idx="233">
                  <c:v>41201.0</c:v>
                </c:pt>
                <c:pt idx="234">
                  <c:v>41208.0</c:v>
                </c:pt>
                <c:pt idx="235">
                  <c:v>41215.0</c:v>
                </c:pt>
                <c:pt idx="236">
                  <c:v>41222.0</c:v>
                </c:pt>
                <c:pt idx="237">
                  <c:v>41229.0</c:v>
                </c:pt>
                <c:pt idx="238">
                  <c:v>41236.0</c:v>
                </c:pt>
                <c:pt idx="239">
                  <c:v>41243.0</c:v>
                </c:pt>
                <c:pt idx="240">
                  <c:v>41250.0</c:v>
                </c:pt>
                <c:pt idx="241">
                  <c:v>41257.0</c:v>
                </c:pt>
                <c:pt idx="242">
                  <c:v>41264.0</c:v>
                </c:pt>
                <c:pt idx="243">
                  <c:v>41271.0</c:v>
                </c:pt>
                <c:pt idx="244">
                  <c:v>41278.0</c:v>
                </c:pt>
                <c:pt idx="245">
                  <c:v>41285.0</c:v>
                </c:pt>
                <c:pt idx="246">
                  <c:v>41292.0</c:v>
                </c:pt>
                <c:pt idx="247">
                  <c:v>41299.0</c:v>
                </c:pt>
                <c:pt idx="248">
                  <c:v>41306.0</c:v>
                </c:pt>
                <c:pt idx="249">
                  <c:v>41313.0</c:v>
                </c:pt>
                <c:pt idx="250">
                  <c:v>41320.0</c:v>
                </c:pt>
                <c:pt idx="251">
                  <c:v>41327.0</c:v>
                </c:pt>
                <c:pt idx="252">
                  <c:v>41334.0</c:v>
                </c:pt>
                <c:pt idx="253">
                  <c:v>41341.0</c:v>
                </c:pt>
                <c:pt idx="254">
                  <c:v>41348.0</c:v>
                </c:pt>
                <c:pt idx="255">
                  <c:v>41355.0</c:v>
                </c:pt>
                <c:pt idx="256">
                  <c:v>41362.0</c:v>
                </c:pt>
                <c:pt idx="257">
                  <c:v>41369.0</c:v>
                </c:pt>
                <c:pt idx="258">
                  <c:v>41376.0</c:v>
                </c:pt>
                <c:pt idx="259">
                  <c:v>41383.0</c:v>
                </c:pt>
                <c:pt idx="260">
                  <c:v>41390.0</c:v>
                </c:pt>
                <c:pt idx="261">
                  <c:v>41397.0</c:v>
                </c:pt>
                <c:pt idx="262">
                  <c:v>41404.0</c:v>
                </c:pt>
                <c:pt idx="263">
                  <c:v>41411.0</c:v>
                </c:pt>
                <c:pt idx="264">
                  <c:v>41418.0</c:v>
                </c:pt>
                <c:pt idx="265">
                  <c:v>41053.0</c:v>
                </c:pt>
                <c:pt idx="266">
                  <c:v>41060.0</c:v>
                </c:pt>
                <c:pt idx="267">
                  <c:v>41067.0</c:v>
                </c:pt>
                <c:pt idx="268">
                  <c:v>41074.0</c:v>
                </c:pt>
                <c:pt idx="269">
                  <c:v>41081.0</c:v>
                </c:pt>
                <c:pt idx="270">
                  <c:v>41088.0</c:v>
                </c:pt>
                <c:pt idx="271">
                  <c:v>41095.0</c:v>
                </c:pt>
                <c:pt idx="272">
                  <c:v>41102.0</c:v>
                </c:pt>
                <c:pt idx="273">
                  <c:v>41109.0</c:v>
                </c:pt>
                <c:pt idx="274">
                  <c:v>41116.0</c:v>
                </c:pt>
                <c:pt idx="275">
                  <c:v>41123.0</c:v>
                </c:pt>
                <c:pt idx="276">
                  <c:v>41130.0</c:v>
                </c:pt>
                <c:pt idx="277">
                  <c:v>41137.0</c:v>
                </c:pt>
                <c:pt idx="278">
                  <c:v>41144.0</c:v>
                </c:pt>
                <c:pt idx="279">
                  <c:v>41151.0</c:v>
                </c:pt>
                <c:pt idx="280">
                  <c:v>41158.0</c:v>
                </c:pt>
                <c:pt idx="281">
                  <c:v>41165.0</c:v>
                </c:pt>
                <c:pt idx="282">
                  <c:v>41172.0</c:v>
                </c:pt>
                <c:pt idx="283">
                  <c:v>41180.0</c:v>
                </c:pt>
                <c:pt idx="284">
                  <c:v>41187.0</c:v>
                </c:pt>
                <c:pt idx="285">
                  <c:v>41194.0</c:v>
                </c:pt>
                <c:pt idx="286">
                  <c:v>41201.0</c:v>
                </c:pt>
                <c:pt idx="287">
                  <c:v>41208.0</c:v>
                </c:pt>
                <c:pt idx="288">
                  <c:v>41215.0</c:v>
                </c:pt>
                <c:pt idx="289">
                  <c:v>41222.0</c:v>
                </c:pt>
                <c:pt idx="290">
                  <c:v>41229.0</c:v>
                </c:pt>
                <c:pt idx="291">
                  <c:v>41236.0</c:v>
                </c:pt>
                <c:pt idx="292">
                  <c:v>41243.0</c:v>
                </c:pt>
                <c:pt idx="293">
                  <c:v>41250.0</c:v>
                </c:pt>
                <c:pt idx="294">
                  <c:v>41257.0</c:v>
                </c:pt>
                <c:pt idx="295">
                  <c:v>41264.0</c:v>
                </c:pt>
                <c:pt idx="296">
                  <c:v>41271.0</c:v>
                </c:pt>
                <c:pt idx="297">
                  <c:v>41278.0</c:v>
                </c:pt>
                <c:pt idx="298">
                  <c:v>41285.0</c:v>
                </c:pt>
                <c:pt idx="299">
                  <c:v>41292.0</c:v>
                </c:pt>
                <c:pt idx="300">
                  <c:v>41299.0</c:v>
                </c:pt>
                <c:pt idx="301">
                  <c:v>41306.0</c:v>
                </c:pt>
                <c:pt idx="302">
                  <c:v>41313.0</c:v>
                </c:pt>
                <c:pt idx="303">
                  <c:v>41320.0</c:v>
                </c:pt>
                <c:pt idx="304">
                  <c:v>41327.0</c:v>
                </c:pt>
                <c:pt idx="305">
                  <c:v>41334.0</c:v>
                </c:pt>
                <c:pt idx="306">
                  <c:v>41341.0</c:v>
                </c:pt>
                <c:pt idx="307">
                  <c:v>41348.0</c:v>
                </c:pt>
                <c:pt idx="308">
                  <c:v>41355.0</c:v>
                </c:pt>
                <c:pt idx="309">
                  <c:v>41362.0</c:v>
                </c:pt>
                <c:pt idx="310">
                  <c:v>41369.0</c:v>
                </c:pt>
                <c:pt idx="311">
                  <c:v>41376.0</c:v>
                </c:pt>
                <c:pt idx="312">
                  <c:v>41383.0</c:v>
                </c:pt>
                <c:pt idx="313">
                  <c:v>41390.0</c:v>
                </c:pt>
                <c:pt idx="314">
                  <c:v>41397.0</c:v>
                </c:pt>
                <c:pt idx="315">
                  <c:v>41404.0</c:v>
                </c:pt>
                <c:pt idx="316">
                  <c:v>41411.0</c:v>
                </c:pt>
                <c:pt idx="317">
                  <c:v>41418.0</c:v>
                </c:pt>
                <c:pt idx="318">
                  <c:v>41053.0</c:v>
                </c:pt>
                <c:pt idx="319">
                  <c:v>41060.0</c:v>
                </c:pt>
                <c:pt idx="320">
                  <c:v>41067.0</c:v>
                </c:pt>
                <c:pt idx="321">
                  <c:v>41074.0</c:v>
                </c:pt>
                <c:pt idx="322">
                  <c:v>41081.0</c:v>
                </c:pt>
                <c:pt idx="323">
                  <c:v>41088.0</c:v>
                </c:pt>
                <c:pt idx="324">
                  <c:v>41095.0</c:v>
                </c:pt>
                <c:pt idx="325">
                  <c:v>41102.0</c:v>
                </c:pt>
                <c:pt idx="326">
                  <c:v>41109.0</c:v>
                </c:pt>
                <c:pt idx="327">
                  <c:v>41116.0</c:v>
                </c:pt>
                <c:pt idx="328">
                  <c:v>41123.0</c:v>
                </c:pt>
                <c:pt idx="329">
                  <c:v>41130.0</c:v>
                </c:pt>
                <c:pt idx="330">
                  <c:v>41137.0</c:v>
                </c:pt>
                <c:pt idx="331">
                  <c:v>41144.0</c:v>
                </c:pt>
                <c:pt idx="332">
                  <c:v>41151.0</c:v>
                </c:pt>
                <c:pt idx="333">
                  <c:v>41158.0</c:v>
                </c:pt>
                <c:pt idx="334">
                  <c:v>41165.0</c:v>
                </c:pt>
                <c:pt idx="335">
                  <c:v>41172.0</c:v>
                </c:pt>
                <c:pt idx="336">
                  <c:v>41180.0</c:v>
                </c:pt>
                <c:pt idx="337">
                  <c:v>41187.0</c:v>
                </c:pt>
                <c:pt idx="338">
                  <c:v>41194.0</c:v>
                </c:pt>
                <c:pt idx="339">
                  <c:v>41201.0</c:v>
                </c:pt>
                <c:pt idx="340">
                  <c:v>41208.0</c:v>
                </c:pt>
                <c:pt idx="341">
                  <c:v>41215.0</c:v>
                </c:pt>
                <c:pt idx="342">
                  <c:v>41222.0</c:v>
                </c:pt>
                <c:pt idx="343">
                  <c:v>41229.0</c:v>
                </c:pt>
                <c:pt idx="344">
                  <c:v>41236.0</c:v>
                </c:pt>
                <c:pt idx="345">
                  <c:v>41243.0</c:v>
                </c:pt>
                <c:pt idx="346">
                  <c:v>41250.0</c:v>
                </c:pt>
                <c:pt idx="347">
                  <c:v>41257.0</c:v>
                </c:pt>
                <c:pt idx="348">
                  <c:v>41264.0</c:v>
                </c:pt>
                <c:pt idx="349">
                  <c:v>41271.0</c:v>
                </c:pt>
                <c:pt idx="350">
                  <c:v>41278.0</c:v>
                </c:pt>
                <c:pt idx="351">
                  <c:v>41285.0</c:v>
                </c:pt>
                <c:pt idx="352">
                  <c:v>41292.0</c:v>
                </c:pt>
                <c:pt idx="353">
                  <c:v>41299.0</c:v>
                </c:pt>
                <c:pt idx="354">
                  <c:v>41306.0</c:v>
                </c:pt>
                <c:pt idx="355">
                  <c:v>41313.0</c:v>
                </c:pt>
                <c:pt idx="356">
                  <c:v>41320.0</c:v>
                </c:pt>
                <c:pt idx="357">
                  <c:v>41327.0</c:v>
                </c:pt>
                <c:pt idx="358">
                  <c:v>41334.0</c:v>
                </c:pt>
                <c:pt idx="359">
                  <c:v>41341.0</c:v>
                </c:pt>
                <c:pt idx="360">
                  <c:v>41348.0</c:v>
                </c:pt>
                <c:pt idx="361">
                  <c:v>41355.0</c:v>
                </c:pt>
                <c:pt idx="362">
                  <c:v>41362.0</c:v>
                </c:pt>
                <c:pt idx="363">
                  <c:v>41369.0</c:v>
                </c:pt>
                <c:pt idx="364">
                  <c:v>41376.0</c:v>
                </c:pt>
                <c:pt idx="365">
                  <c:v>41383.0</c:v>
                </c:pt>
                <c:pt idx="366">
                  <c:v>41390.0</c:v>
                </c:pt>
                <c:pt idx="367">
                  <c:v>41397.0</c:v>
                </c:pt>
                <c:pt idx="368">
                  <c:v>41404.0</c:v>
                </c:pt>
                <c:pt idx="369">
                  <c:v>41411.0</c:v>
                </c:pt>
                <c:pt idx="370">
                  <c:v>41418.0</c:v>
                </c:pt>
                <c:pt idx="371">
                  <c:v>41053.0</c:v>
                </c:pt>
                <c:pt idx="372">
                  <c:v>41060.0</c:v>
                </c:pt>
                <c:pt idx="373">
                  <c:v>41067.0</c:v>
                </c:pt>
                <c:pt idx="374">
                  <c:v>41074.0</c:v>
                </c:pt>
                <c:pt idx="375">
                  <c:v>41081.0</c:v>
                </c:pt>
                <c:pt idx="376">
                  <c:v>41088.0</c:v>
                </c:pt>
                <c:pt idx="377">
                  <c:v>41095.0</c:v>
                </c:pt>
                <c:pt idx="378">
                  <c:v>41102.0</c:v>
                </c:pt>
                <c:pt idx="379">
                  <c:v>41109.0</c:v>
                </c:pt>
                <c:pt idx="380">
                  <c:v>41116.0</c:v>
                </c:pt>
                <c:pt idx="381">
                  <c:v>41123.0</c:v>
                </c:pt>
                <c:pt idx="382">
                  <c:v>41130.0</c:v>
                </c:pt>
                <c:pt idx="383">
                  <c:v>41137.0</c:v>
                </c:pt>
                <c:pt idx="384">
                  <c:v>41144.0</c:v>
                </c:pt>
                <c:pt idx="385">
                  <c:v>41151.0</c:v>
                </c:pt>
                <c:pt idx="386">
                  <c:v>41158.0</c:v>
                </c:pt>
                <c:pt idx="387">
                  <c:v>41165.0</c:v>
                </c:pt>
                <c:pt idx="388">
                  <c:v>41172.0</c:v>
                </c:pt>
                <c:pt idx="389">
                  <c:v>41180.0</c:v>
                </c:pt>
                <c:pt idx="390">
                  <c:v>41187.0</c:v>
                </c:pt>
                <c:pt idx="391">
                  <c:v>41194.0</c:v>
                </c:pt>
                <c:pt idx="392">
                  <c:v>41201.0</c:v>
                </c:pt>
                <c:pt idx="393">
                  <c:v>41208.0</c:v>
                </c:pt>
                <c:pt idx="394">
                  <c:v>41215.0</c:v>
                </c:pt>
                <c:pt idx="395">
                  <c:v>41222.0</c:v>
                </c:pt>
                <c:pt idx="396">
                  <c:v>41229.0</c:v>
                </c:pt>
                <c:pt idx="397">
                  <c:v>41236.0</c:v>
                </c:pt>
                <c:pt idx="398">
                  <c:v>41243.0</c:v>
                </c:pt>
                <c:pt idx="399">
                  <c:v>41250.0</c:v>
                </c:pt>
                <c:pt idx="400">
                  <c:v>41257.0</c:v>
                </c:pt>
                <c:pt idx="401">
                  <c:v>41264.0</c:v>
                </c:pt>
                <c:pt idx="402">
                  <c:v>41271.0</c:v>
                </c:pt>
                <c:pt idx="403">
                  <c:v>41278.0</c:v>
                </c:pt>
                <c:pt idx="404">
                  <c:v>41285.0</c:v>
                </c:pt>
                <c:pt idx="405">
                  <c:v>41292.0</c:v>
                </c:pt>
                <c:pt idx="406">
                  <c:v>41299.0</c:v>
                </c:pt>
                <c:pt idx="407">
                  <c:v>41306.0</c:v>
                </c:pt>
                <c:pt idx="408">
                  <c:v>41313.0</c:v>
                </c:pt>
                <c:pt idx="409">
                  <c:v>41320.0</c:v>
                </c:pt>
                <c:pt idx="410">
                  <c:v>41327.0</c:v>
                </c:pt>
                <c:pt idx="411">
                  <c:v>41334.0</c:v>
                </c:pt>
                <c:pt idx="412">
                  <c:v>41341.0</c:v>
                </c:pt>
                <c:pt idx="413">
                  <c:v>41348.0</c:v>
                </c:pt>
                <c:pt idx="414">
                  <c:v>41355.0</c:v>
                </c:pt>
                <c:pt idx="415">
                  <c:v>41362.0</c:v>
                </c:pt>
                <c:pt idx="416">
                  <c:v>41369.0</c:v>
                </c:pt>
                <c:pt idx="417">
                  <c:v>41376.0</c:v>
                </c:pt>
                <c:pt idx="418">
                  <c:v>41383.0</c:v>
                </c:pt>
                <c:pt idx="419">
                  <c:v>41390.0</c:v>
                </c:pt>
                <c:pt idx="420">
                  <c:v>41397.0</c:v>
                </c:pt>
                <c:pt idx="421">
                  <c:v>41404.0</c:v>
                </c:pt>
                <c:pt idx="422">
                  <c:v>41411.0</c:v>
                </c:pt>
                <c:pt idx="423">
                  <c:v>41418.0</c:v>
                </c:pt>
                <c:pt idx="424">
                  <c:v>41053.0</c:v>
                </c:pt>
                <c:pt idx="425">
                  <c:v>41060.0</c:v>
                </c:pt>
                <c:pt idx="426">
                  <c:v>41067.0</c:v>
                </c:pt>
                <c:pt idx="427">
                  <c:v>41074.0</c:v>
                </c:pt>
                <c:pt idx="428">
                  <c:v>41081.0</c:v>
                </c:pt>
                <c:pt idx="429">
                  <c:v>41088.0</c:v>
                </c:pt>
                <c:pt idx="430">
                  <c:v>41095.0</c:v>
                </c:pt>
                <c:pt idx="431">
                  <c:v>41102.0</c:v>
                </c:pt>
                <c:pt idx="432">
                  <c:v>41109.0</c:v>
                </c:pt>
                <c:pt idx="433">
                  <c:v>41116.0</c:v>
                </c:pt>
                <c:pt idx="434">
                  <c:v>41123.0</c:v>
                </c:pt>
                <c:pt idx="435">
                  <c:v>41130.0</c:v>
                </c:pt>
                <c:pt idx="436">
                  <c:v>41137.0</c:v>
                </c:pt>
                <c:pt idx="437">
                  <c:v>41144.0</c:v>
                </c:pt>
                <c:pt idx="438">
                  <c:v>41151.0</c:v>
                </c:pt>
                <c:pt idx="439">
                  <c:v>41158.0</c:v>
                </c:pt>
                <c:pt idx="440">
                  <c:v>41165.0</c:v>
                </c:pt>
                <c:pt idx="441">
                  <c:v>41172.0</c:v>
                </c:pt>
                <c:pt idx="442">
                  <c:v>41180.0</c:v>
                </c:pt>
                <c:pt idx="443">
                  <c:v>41187.0</c:v>
                </c:pt>
                <c:pt idx="444">
                  <c:v>41194.0</c:v>
                </c:pt>
                <c:pt idx="445">
                  <c:v>41201.0</c:v>
                </c:pt>
                <c:pt idx="446">
                  <c:v>41208.0</c:v>
                </c:pt>
                <c:pt idx="447">
                  <c:v>41215.0</c:v>
                </c:pt>
                <c:pt idx="448">
                  <c:v>41222.0</c:v>
                </c:pt>
                <c:pt idx="449">
                  <c:v>41229.0</c:v>
                </c:pt>
                <c:pt idx="450">
                  <c:v>41236.0</c:v>
                </c:pt>
                <c:pt idx="451">
                  <c:v>41243.0</c:v>
                </c:pt>
                <c:pt idx="452">
                  <c:v>41250.0</c:v>
                </c:pt>
                <c:pt idx="453">
                  <c:v>41257.0</c:v>
                </c:pt>
                <c:pt idx="454">
                  <c:v>41264.0</c:v>
                </c:pt>
                <c:pt idx="455">
                  <c:v>41271.0</c:v>
                </c:pt>
                <c:pt idx="456">
                  <c:v>41278.0</c:v>
                </c:pt>
                <c:pt idx="457">
                  <c:v>41285.0</c:v>
                </c:pt>
                <c:pt idx="458">
                  <c:v>41292.0</c:v>
                </c:pt>
                <c:pt idx="459">
                  <c:v>41299.0</c:v>
                </c:pt>
                <c:pt idx="460">
                  <c:v>41306.0</c:v>
                </c:pt>
                <c:pt idx="461">
                  <c:v>41313.0</c:v>
                </c:pt>
                <c:pt idx="462">
                  <c:v>41320.0</c:v>
                </c:pt>
                <c:pt idx="463">
                  <c:v>41327.0</c:v>
                </c:pt>
                <c:pt idx="464">
                  <c:v>41334.0</c:v>
                </c:pt>
                <c:pt idx="465">
                  <c:v>41341.0</c:v>
                </c:pt>
                <c:pt idx="466">
                  <c:v>41348.0</c:v>
                </c:pt>
                <c:pt idx="467">
                  <c:v>41355.0</c:v>
                </c:pt>
                <c:pt idx="468">
                  <c:v>41362.0</c:v>
                </c:pt>
                <c:pt idx="469">
                  <c:v>41369.0</c:v>
                </c:pt>
                <c:pt idx="470">
                  <c:v>41376.0</c:v>
                </c:pt>
                <c:pt idx="471">
                  <c:v>41383.0</c:v>
                </c:pt>
                <c:pt idx="472">
                  <c:v>41390.0</c:v>
                </c:pt>
                <c:pt idx="473">
                  <c:v>41397.0</c:v>
                </c:pt>
                <c:pt idx="474">
                  <c:v>41404.0</c:v>
                </c:pt>
                <c:pt idx="475">
                  <c:v>41411.0</c:v>
                </c:pt>
                <c:pt idx="476">
                  <c:v>41418.0</c:v>
                </c:pt>
                <c:pt idx="477">
                  <c:v>41053.0</c:v>
                </c:pt>
                <c:pt idx="478">
                  <c:v>41060.0</c:v>
                </c:pt>
                <c:pt idx="479">
                  <c:v>41067.0</c:v>
                </c:pt>
                <c:pt idx="480">
                  <c:v>41074.0</c:v>
                </c:pt>
                <c:pt idx="481">
                  <c:v>41081.0</c:v>
                </c:pt>
                <c:pt idx="482">
                  <c:v>41088.0</c:v>
                </c:pt>
                <c:pt idx="483">
                  <c:v>41095.0</c:v>
                </c:pt>
                <c:pt idx="484">
                  <c:v>41102.0</c:v>
                </c:pt>
                <c:pt idx="485">
                  <c:v>41109.0</c:v>
                </c:pt>
                <c:pt idx="486">
                  <c:v>41116.0</c:v>
                </c:pt>
                <c:pt idx="487">
                  <c:v>41123.0</c:v>
                </c:pt>
                <c:pt idx="488">
                  <c:v>41130.0</c:v>
                </c:pt>
                <c:pt idx="489">
                  <c:v>41137.0</c:v>
                </c:pt>
              </c:numCache>
            </c:numRef>
          </c:xVal>
          <c:yVal>
            <c:numRef>
              <c:f>'--Data--'!$Q$4:$Q$493</c:f>
              <c:numCache>
                <c:formatCode>General</c:formatCode>
                <c:ptCount val="490"/>
                <c:pt idx="20" formatCode="0.0">
                  <c:v>8560.0</c:v>
                </c:pt>
                <c:pt idx="21" formatCode="0.0">
                  <c:v>9912.55999999999</c:v>
                </c:pt>
                <c:pt idx="22" formatCode="0.0">
                  <c:v>11364.12999999998</c:v>
                </c:pt>
                <c:pt idx="23" formatCode="0.0">
                  <c:v>12721.87999999998</c:v>
                </c:pt>
                <c:pt idx="24" formatCode="0.0">
                  <c:v>14221.71999999997</c:v>
                </c:pt>
                <c:pt idx="25" formatCode="0.0">
                  <c:v>15690.34999999997</c:v>
                </c:pt>
                <c:pt idx="26" formatCode="0.0">
                  <c:v>17319.06999999997</c:v>
                </c:pt>
                <c:pt idx="27" formatCode="0.0">
                  <c:v>17560.80999999997</c:v>
                </c:pt>
                <c:pt idx="28" formatCode="0.0">
                  <c:v>17806.03999999997</c:v>
                </c:pt>
                <c:pt idx="29" formatCode="0.0">
                  <c:v>0.0</c:v>
                </c:pt>
                <c:pt idx="30" formatCode="0.0">
                  <c:v>0.0</c:v>
                </c:pt>
                <c:pt idx="31" formatCode="0.0">
                  <c:v>0.0</c:v>
                </c:pt>
                <c:pt idx="32" formatCode="0.0">
                  <c:v>560.0</c:v>
                </c:pt>
                <c:pt idx="33" formatCode="0.0">
                  <c:v>888.959999999999</c:v>
                </c:pt>
                <c:pt idx="34" formatCode="0.0">
                  <c:v>2447.269999999989</c:v>
                </c:pt>
                <c:pt idx="35" formatCode="0.0">
                  <c:v>4332.57999999998</c:v>
                </c:pt>
                <c:pt idx="36" formatCode="0.0">
                  <c:v>6255.96999999998</c:v>
                </c:pt>
                <c:pt idx="37" formatCode="0.0">
                  <c:v>7815.90999999998</c:v>
                </c:pt>
                <c:pt idx="38" formatCode="0.0">
                  <c:v>9347.209999999979</c:v>
                </c:pt>
                <c:pt idx="39" formatCode="0.0">
                  <c:v>11044.81999999997</c:v>
                </c:pt>
                <c:pt idx="40" formatCode="0.0">
                  <c:v>12703.20999999997</c:v>
                </c:pt>
                <c:pt idx="41" formatCode="0.0">
                  <c:v>14141.54999999996</c:v>
                </c:pt>
                <c:pt idx="42" formatCode="0.0">
                  <c:v>15654.13999999995</c:v>
                </c:pt>
                <c:pt idx="43" formatCode="0.0">
                  <c:v>16744.22999999994</c:v>
                </c:pt>
                <c:pt idx="44" formatCode="0.0">
                  <c:v>17452.69999999994</c:v>
                </c:pt>
                <c:pt idx="45" formatCode="0.0">
                  <c:v>18527.92999999994</c:v>
                </c:pt>
                <c:pt idx="46" formatCode="0.0">
                  <c:v>19643.64999999994</c:v>
                </c:pt>
                <c:pt idx="47" formatCode="0.0">
                  <c:v>20188.71999999994</c:v>
                </c:pt>
                <c:pt idx="48" formatCode="0.0">
                  <c:v>20599.53999999994</c:v>
                </c:pt>
                <c:pt idx="49" formatCode="0.0">
                  <c:v>20940.42999999994</c:v>
                </c:pt>
                <c:pt idx="50" formatCode="0.0">
                  <c:v>21194.61999999994</c:v>
                </c:pt>
                <c:pt idx="51" formatCode="0.0">
                  <c:v>21443.47999999994</c:v>
                </c:pt>
                <c:pt idx="52" formatCode="0.0">
                  <c:v>21671.57999999994</c:v>
                </c:pt>
                <c:pt idx="71" formatCode="0.0">
                  <c:v>0.0</c:v>
                </c:pt>
                <c:pt idx="72" formatCode="0.0">
                  <c:v>0.0</c:v>
                </c:pt>
                <c:pt idx="73" formatCode="0.0">
                  <c:v>8160.0</c:v>
                </c:pt>
                <c:pt idx="74" formatCode="0.0">
                  <c:v>9445.74</c:v>
                </c:pt>
                <c:pt idx="75" formatCode="0.0">
                  <c:v>10770.02</c:v>
                </c:pt>
                <c:pt idx="76" formatCode="0.0">
                  <c:v>11988.55</c:v>
                </c:pt>
                <c:pt idx="77" formatCode="0.0">
                  <c:v>13199.73</c:v>
                </c:pt>
                <c:pt idx="78" formatCode="0.0">
                  <c:v>13493.95</c:v>
                </c:pt>
                <c:pt idx="79" formatCode="0.0">
                  <c:v>13910.76</c:v>
                </c:pt>
                <c:pt idx="80" formatCode="0.0">
                  <c:v>13960.1</c:v>
                </c:pt>
                <c:pt idx="81" formatCode="0.0">
                  <c:v>14011.87</c:v>
                </c:pt>
                <c:pt idx="82" formatCode="0.0">
                  <c:v>0.0</c:v>
                </c:pt>
                <c:pt idx="83" formatCode="0.0">
                  <c:v>0.0</c:v>
                </c:pt>
                <c:pt idx="84" formatCode="0.0">
                  <c:v>0.0</c:v>
                </c:pt>
                <c:pt idx="85" formatCode="0.0">
                  <c:v>4790.0</c:v>
                </c:pt>
                <c:pt idx="86" formatCode="0.0">
                  <c:v>6229.83999999999</c:v>
                </c:pt>
                <c:pt idx="87" formatCode="0.0">
                  <c:v>7668.22999999999</c:v>
                </c:pt>
                <c:pt idx="88" formatCode="0.0">
                  <c:v>9567.01999999999</c:v>
                </c:pt>
                <c:pt idx="89" formatCode="0.0">
                  <c:v>11521.32999999998</c:v>
                </c:pt>
                <c:pt idx="90" formatCode="0.0">
                  <c:v>13024.68999999997</c:v>
                </c:pt>
                <c:pt idx="91" formatCode="0.0">
                  <c:v>14521.40999999997</c:v>
                </c:pt>
                <c:pt idx="92" formatCode="0.0">
                  <c:v>15936.09999999997</c:v>
                </c:pt>
                <c:pt idx="93" formatCode="0.0">
                  <c:v>17262.81999999997</c:v>
                </c:pt>
                <c:pt idx="94" formatCode="0.0">
                  <c:v>18745.53999999997</c:v>
                </c:pt>
                <c:pt idx="95" formatCode="0.0">
                  <c:v>20110.05999999997</c:v>
                </c:pt>
                <c:pt idx="96" formatCode="0.0">
                  <c:v>20805.16999999997</c:v>
                </c:pt>
                <c:pt idx="97" formatCode="0.0">
                  <c:v>21221.39999999997</c:v>
                </c:pt>
                <c:pt idx="98" formatCode="0.0">
                  <c:v>21630.83999999997</c:v>
                </c:pt>
                <c:pt idx="99" formatCode="0.0">
                  <c:v>22024.28999999997</c:v>
                </c:pt>
                <c:pt idx="100" formatCode="0.0">
                  <c:v>22213.37999999997</c:v>
                </c:pt>
                <c:pt idx="101" formatCode="0.0">
                  <c:v>22333.62999999997</c:v>
                </c:pt>
                <c:pt idx="102" formatCode="0.0">
                  <c:v>22502.89999999997</c:v>
                </c:pt>
                <c:pt idx="103" formatCode="0.0">
                  <c:v>22664.19999999997</c:v>
                </c:pt>
                <c:pt idx="104" formatCode="0.0">
                  <c:v>22842.33999999997</c:v>
                </c:pt>
                <c:pt idx="105" formatCode="0.0">
                  <c:v>23011.42999999997</c:v>
                </c:pt>
                <c:pt idx="124" formatCode="0.0">
                  <c:v>0.0</c:v>
                </c:pt>
                <c:pt idx="125" formatCode="0.0">
                  <c:v>0.0</c:v>
                </c:pt>
                <c:pt idx="126" formatCode="0.0">
                  <c:v>6150.0</c:v>
                </c:pt>
                <c:pt idx="127" formatCode="0.0">
                  <c:v>7473.92</c:v>
                </c:pt>
                <c:pt idx="128" formatCode="0.0">
                  <c:v>9092.380000000001</c:v>
                </c:pt>
                <c:pt idx="129" formatCode="0.0">
                  <c:v>10487.07</c:v>
                </c:pt>
                <c:pt idx="130" formatCode="0.0">
                  <c:v>12110.72</c:v>
                </c:pt>
                <c:pt idx="131" formatCode="0.0">
                  <c:v>13692.99</c:v>
                </c:pt>
                <c:pt idx="132" formatCode="0.0">
                  <c:v>15418.83999999999</c:v>
                </c:pt>
                <c:pt idx="133" formatCode="0.0">
                  <c:v>15792.64999999999</c:v>
                </c:pt>
                <c:pt idx="134" formatCode="0.0">
                  <c:v>16122.60999999999</c:v>
                </c:pt>
                <c:pt idx="135" formatCode="0.0">
                  <c:v>0.0</c:v>
                </c:pt>
                <c:pt idx="136" formatCode="0.0">
                  <c:v>0.0</c:v>
                </c:pt>
                <c:pt idx="137" formatCode="0.0">
                  <c:v>0.0</c:v>
                </c:pt>
                <c:pt idx="138" formatCode="0.0">
                  <c:v>1280.0</c:v>
                </c:pt>
                <c:pt idx="139" formatCode="0.0">
                  <c:v>2096.61</c:v>
                </c:pt>
                <c:pt idx="140" formatCode="0.0">
                  <c:v>3645.58</c:v>
                </c:pt>
                <c:pt idx="141" formatCode="0.0">
                  <c:v>5657.96</c:v>
                </c:pt>
                <c:pt idx="142" formatCode="0.0">
                  <c:v>7724.67999999999</c:v>
                </c:pt>
                <c:pt idx="143" formatCode="0.0">
                  <c:v>9389.779999999979</c:v>
                </c:pt>
                <c:pt idx="144" formatCode="0.0">
                  <c:v>10998.68999999998</c:v>
                </c:pt>
                <c:pt idx="145" formatCode="0.0">
                  <c:v>12615.10999999998</c:v>
                </c:pt>
                <c:pt idx="146" formatCode="0.0">
                  <c:v>14163.93999999997</c:v>
                </c:pt>
                <c:pt idx="147" formatCode="0.0">
                  <c:v>15761.09999999997</c:v>
                </c:pt>
                <c:pt idx="148" formatCode="0.0">
                  <c:v>17390.98999999997</c:v>
                </c:pt>
                <c:pt idx="149" formatCode="0.0">
                  <c:v>18449.55999999996</c:v>
                </c:pt>
                <c:pt idx="150" formatCode="0.0">
                  <c:v>19096.64999999996</c:v>
                </c:pt>
                <c:pt idx="151" formatCode="0.0">
                  <c:v>20136.22999999995</c:v>
                </c:pt>
                <c:pt idx="152" formatCode="0.0">
                  <c:v>21155.20999999995</c:v>
                </c:pt>
                <c:pt idx="153" formatCode="0.0">
                  <c:v>21687.32999999995</c:v>
                </c:pt>
                <c:pt idx="154" formatCode="0.0">
                  <c:v>22136.89999999995</c:v>
                </c:pt>
                <c:pt idx="155" formatCode="0.0">
                  <c:v>22541.01999999995</c:v>
                </c:pt>
                <c:pt idx="156" formatCode="0.0">
                  <c:v>22792.80999999994</c:v>
                </c:pt>
                <c:pt idx="157" formatCode="0.0">
                  <c:v>22998.21999999994</c:v>
                </c:pt>
                <c:pt idx="158" formatCode="0.0">
                  <c:v>23202.22999999994</c:v>
                </c:pt>
                <c:pt idx="177" formatCode="0.0">
                  <c:v>0.0</c:v>
                </c:pt>
                <c:pt idx="178" formatCode="0.0">
                  <c:v>0.0</c:v>
                </c:pt>
                <c:pt idx="179" formatCode="0.0">
                  <c:v>8530.0</c:v>
                </c:pt>
                <c:pt idx="180" formatCode="0.0">
                  <c:v>9884.329999999991</c:v>
                </c:pt>
                <c:pt idx="181" formatCode="0.0">
                  <c:v>11422.18999999998</c:v>
                </c:pt>
                <c:pt idx="182" formatCode="0.0">
                  <c:v>12820.51999999997</c:v>
                </c:pt>
                <c:pt idx="183" formatCode="0.0">
                  <c:v>14315.16999999997</c:v>
                </c:pt>
                <c:pt idx="184" formatCode="0.0">
                  <c:v>15909.66999999997</c:v>
                </c:pt>
                <c:pt idx="185" formatCode="0.0">
                  <c:v>17504.97999999996</c:v>
                </c:pt>
                <c:pt idx="186" formatCode="0.0">
                  <c:v>17742.28999999996</c:v>
                </c:pt>
                <c:pt idx="187" formatCode="0.0">
                  <c:v>17976.13999999996</c:v>
                </c:pt>
                <c:pt idx="188" formatCode="0.0">
                  <c:v>0.0</c:v>
                </c:pt>
                <c:pt idx="189" formatCode="0.0">
                  <c:v>0.0</c:v>
                </c:pt>
                <c:pt idx="190" formatCode="0.0">
                  <c:v>0.0</c:v>
                </c:pt>
                <c:pt idx="191" formatCode="0.0">
                  <c:v>2080.0</c:v>
                </c:pt>
                <c:pt idx="192" formatCode="0.0">
                  <c:v>2738.72</c:v>
                </c:pt>
                <c:pt idx="193" formatCode="0.0">
                  <c:v>4261.67</c:v>
                </c:pt>
                <c:pt idx="194" formatCode="0.0">
                  <c:v>6188.64</c:v>
                </c:pt>
                <c:pt idx="195" formatCode="0.0">
                  <c:v>8172.94999999999</c:v>
                </c:pt>
                <c:pt idx="196" formatCode="0.0">
                  <c:v>9737.169999999989</c:v>
                </c:pt>
                <c:pt idx="197" formatCode="0.0">
                  <c:v>11273.29999999999</c:v>
                </c:pt>
                <c:pt idx="198" formatCode="0.0">
                  <c:v>12874.41999999998</c:v>
                </c:pt>
                <c:pt idx="199" formatCode="0.0">
                  <c:v>14416.63999999998</c:v>
                </c:pt>
                <c:pt idx="200" formatCode="0.0">
                  <c:v>15860.22999999997</c:v>
                </c:pt>
                <c:pt idx="201" formatCode="0.0">
                  <c:v>17383.16999999997</c:v>
                </c:pt>
                <c:pt idx="202" formatCode="0.0">
                  <c:v>18375.69999999996</c:v>
                </c:pt>
                <c:pt idx="203" formatCode="0.0">
                  <c:v>19047.79999999996</c:v>
                </c:pt>
                <c:pt idx="204" formatCode="0.0">
                  <c:v>20060.64999999996</c:v>
                </c:pt>
                <c:pt idx="205" formatCode="0.0">
                  <c:v>21102.09999999996</c:v>
                </c:pt>
                <c:pt idx="206" formatCode="0.0">
                  <c:v>21556.20999999996</c:v>
                </c:pt>
                <c:pt idx="207" formatCode="0.0">
                  <c:v>21957.19999999996</c:v>
                </c:pt>
                <c:pt idx="208" formatCode="0.0">
                  <c:v>22303.25999999997</c:v>
                </c:pt>
                <c:pt idx="209" formatCode="0.0">
                  <c:v>22563.30999999996</c:v>
                </c:pt>
                <c:pt idx="210" formatCode="0.0">
                  <c:v>22822.19999999996</c:v>
                </c:pt>
                <c:pt idx="211" formatCode="0.0">
                  <c:v>23078.52999999996</c:v>
                </c:pt>
                <c:pt idx="230" formatCode="0.0">
                  <c:v>0.0</c:v>
                </c:pt>
                <c:pt idx="231" formatCode="0.0">
                  <c:v>0.0</c:v>
                </c:pt>
                <c:pt idx="232" formatCode="0.0">
                  <c:v>3470.0</c:v>
                </c:pt>
                <c:pt idx="233" formatCode="0.0">
                  <c:v>4837.21</c:v>
                </c:pt>
                <c:pt idx="234" formatCode="0.0">
                  <c:v>6565.69</c:v>
                </c:pt>
                <c:pt idx="235" formatCode="0.0">
                  <c:v>7632.02999999999</c:v>
                </c:pt>
                <c:pt idx="236" formatCode="0.0">
                  <c:v>8640.13999999999</c:v>
                </c:pt>
                <c:pt idx="237" formatCode="0.0">
                  <c:v>10348.90999999999</c:v>
                </c:pt>
                <c:pt idx="238" formatCode="0.0">
                  <c:v>12296.46999999998</c:v>
                </c:pt>
                <c:pt idx="239" formatCode="0.0">
                  <c:v>13106.69999999998</c:v>
                </c:pt>
                <c:pt idx="240" formatCode="0.0">
                  <c:v>14275.57999999998</c:v>
                </c:pt>
                <c:pt idx="241" formatCode="0.0">
                  <c:v>15602.33999999998</c:v>
                </c:pt>
                <c:pt idx="242" formatCode="0.0">
                  <c:v>16740.05999999998</c:v>
                </c:pt>
                <c:pt idx="243" formatCode="0.0">
                  <c:v>17598.76999999998</c:v>
                </c:pt>
                <c:pt idx="244" formatCode="0.0">
                  <c:v>19205.47999999998</c:v>
                </c:pt>
                <c:pt idx="245" formatCode="0.0">
                  <c:v>20882.16999999998</c:v>
                </c:pt>
                <c:pt idx="246" formatCode="0.0">
                  <c:v>22400.33999999997</c:v>
                </c:pt>
                <c:pt idx="247" formatCode="0.0">
                  <c:v>23924.40999999996</c:v>
                </c:pt>
                <c:pt idx="248" formatCode="0.0">
                  <c:v>25486.73999999995</c:v>
                </c:pt>
                <c:pt idx="249" formatCode="0.0">
                  <c:v>26685.20999999996</c:v>
                </c:pt>
                <c:pt idx="250" formatCode="0.0">
                  <c:v>27835.80999999995</c:v>
                </c:pt>
                <c:pt idx="251" formatCode="0.0">
                  <c:v>29011.13999999994</c:v>
                </c:pt>
                <c:pt idx="252" formatCode="0.0">
                  <c:v>30201.49999999993</c:v>
                </c:pt>
                <c:pt idx="253" formatCode="0.0">
                  <c:v>31336.84999999992</c:v>
                </c:pt>
                <c:pt idx="254" formatCode="0.0">
                  <c:v>32482.21999999991</c:v>
                </c:pt>
                <c:pt idx="255" formatCode="0.0">
                  <c:v>33276.4299999999</c:v>
                </c:pt>
                <c:pt idx="256" formatCode="0.0">
                  <c:v>33783.4699999999</c:v>
                </c:pt>
                <c:pt idx="257" formatCode="0.0">
                  <c:v>34696.6199999999</c:v>
                </c:pt>
                <c:pt idx="258" formatCode="0.0">
                  <c:v>35696.4799999999</c:v>
                </c:pt>
                <c:pt idx="259" formatCode="0.0">
                  <c:v>36387.9199999999</c:v>
                </c:pt>
                <c:pt idx="260" formatCode="0.0">
                  <c:v>37162.1199999999</c:v>
                </c:pt>
                <c:pt idx="261" formatCode="0.0">
                  <c:v>37917.0199999999</c:v>
                </c:pt>
                <c:pt idx="262" formatCode="0.0">
                  <c:v>38508.6199999999</c:v>
                </c:pt>
                <c:pt idx="263" formatCode="0.0">
                  <c:v>39047.0299999999</c:v>
                </c:pt>
                <c:pt idx="264" formatCode="0.0">
                  <c:v>39516.7599999999</c:v>
                </c:pt>
                <c:pt idx="283" formatCode="0.0">
                  <c:v>0.0</c:v>
                </c:pt>
                <c:pt idx="284" formatCode="0.0">
                  <c:v>1038.52</c:v>
                </c:pt>
                <c:pt idx="285" formatCode="0.0">
                  <c:v>1840.0</c:v>
                </c:pt>
                <c:pt idx="286" formatCode="0.0">
                  <c:v>2292.19</c:v>
                </c:pt>
                <c:pt idx="287" formatCode="0.0">
                  <c:v>2862.729999999999</c:v>
                </c:pt>
                <c:pt idx="288" formatCode="0.0">
                  <c:v>4234.18</c:v>
                </c:pt>
                <c:pt idx="289" formatCode="0.0">
                  <c:v>5464.14</c:v>
                </c:pt>
                <c:pt idx="290" formatCode="0.0">
                  <c:v>7359.74999999999</c:v>
                </c:pt>
                <c:pt idx="291" formatCode="0.0">
                  <c:v>9199.099999999979</c:v>
                </c:pt>
                <c:pt idx="292" formatCode="0.0">
                  <c:v>10082.49999999998</c:v>
                </c:pt>
                <c:pt idx="293" formatCode="0.0">
                  <c:v>11180.28999999998</c:v>
                </c:pt>
                <c:pt idx="294" formatCode="0.0">
                  <c:v>12968.66999999998</c:v>
                </c:pt>
                <c:pt idx="295" formatCode="0.0">
                  <c:v>14482.95999999998</c:v>
                </c:pt>
                <c:pt idx="296" formatCode="0.0">
                  <c:v>14587.10999999998</c:v>
                </c:pt>
                <c:pt idx="297" formatCode="0.0">
                  <c:v>15789.92999999997</c:v>
                </c:pt>
                <c:pt idx="298" formatCode="0.0">
                  <c:v>16972.08999999997</c:v>
                </c:pt>
                <c:pt idx="299" formatCode="0.0">
                  <c:v>17399.38999999997</c:v>
                </c:pt>
                <c:pt idx="300" formatCode="0.0">
                  <c:v>17707.32999999997</c:v>
                </c:pt>
                <c:pt idx="301" formatCode="0.0">
                  <c:v>18023.15999999997</c:v>
                </c:pt>
                <c:pt idx="302" formatCode="0.0">
                  <c:v>18296.69999999997</c:v>
                </c:pt>
                <c:pt idx="303" formatCode="0.0">
                  <c:v>19686.04999999996</c:v>
                </c:pt>
                <c:pt idx="304" formatCode="0.0">
                  <c:v>21068.85999999995</c:v>
                </c:pt>
                <c:pt idx="305" formatCode="0.0">
                  <c:v>22458.40999999995</c:v>
                </c:pt>
                <c:pt idx="306" formatCode="0.0">
                  <c:v>23725.22999999994</c:v>
                </c:pt>
                <c:pt idx="307" formatCode="0.0">
                  <c:v>24603.53999999994</c:v>
                </c:pt>
                <c:pt idx="308" formatCode="0.0">
                  <c:v>25437.06999999993</c:v>
                </c:pt>
                <c:pt idx="309" formatCode="0.0">
                  <c:v>25991.91999999993</c:v>
                </c:pt>
                <c:pt idx="310" formatCode="0.0">
                  <c:v>26670.86999999993</c:v>
                </c:pt>
                <c:pt idx="311" formatCode="0.0">
                  <c:v>27370.33999999993</c:v>
                </c:pt>
                <c:pt idx="312" formatCode="0.0">
                  <c:v>27840.59999999993</c:v>
                </c:pt>
                <c:pt idx="313" formatCode="0.0">
                  <c:v>28635.95999999993</c:v>
                </c:pt>
                <c:pt idx="314" formatCode="0.0">
                  <c:v>29374.23999999993</c:v>
                </c:pt>
                <c:pt idx="315" formatCode="0.0">
                  <c:v>30102.92999999993</c:v>
                </c:pt>
                <c:pt idx="316" formatCode="0.0">
                  <c:v>30830.00999999993</c:v>
                </c:pt>
                <c:pt idx="317" formatCode="0.0">
                  <c:v>31389.71999999993</c:v>
                </c:pt>
                <c:pt idx="336" formatCode="0.0">
                  <c:v>0.0</c:v>
                </c:pt>
                <c:pt idx="337" formatCode="0.0">
                  <c:v>0.0</c:v>
                </c:pt>
                <c:pt idx="338" formatCode="0.0">
                  <c:v>3630.0</c:v>
                </c:pt>
                <c:pt idx="339" formatCode="0.0">
                  <c:v>4404.87</c:v>
                </c:pt>
                <c:pt idx="340" formatCode="0.0">
                  <c:v>5109.38</c:v>
                </c:pt>
                <c:pt idx="341" formatCode="0.0">
                  <c:v>6234.93999999999</c:v>
                </c:pt>
                <c:pt idx="342" formatCode="0.0">
                  <c:v>7577.70999999999</c:v>
                </c:pt>
                <c:pt idx="343" formatCode="0.0">
                  <c:v>8242.68999999999</c:v>
                </c:pt>
                <c:pt idx="344" formatCode="0.0">
                  <c:v>9025.02999999999</c:v>
                </c:pt>
                <c:pt idx="345" formatCode="0.0">
                  <c:v>9828.339999999989</c:v>
                </c:pt>
                <c:pt idx="346" formatCode="0.0">
                  <c:v>10562.45999999999</c:v>
                </c:pt>
                <c:pt idx="347" formatCode="0.0">
                  <c:v>12603.32999999998</c:v>
                </c:pt>
                <c:pt idx="348" formatCode="0.0">
                  <c:v>14451.40999999997</c:v>
                </c:pt>
                <c:pt idx="349" formatCode="0.0">
                  <c:v>15278.79999999997</c:v>
                </c:pt>
                <c:pt idx="350" formatCode="0.0">
                  <c:v>16709.80999999997</c:v>
                </c:pt>
                <c:pt idx="351" formatCode="0.0">
                  <c:v>18002.63999999996</c:v>
                </c:pt>
                <c:pt idx="352" formatCode="0.0">
                  <c:v>18597.27999999996</c:v>
                </c:pt>
                <c:pt idx="353" formatCode="0.0">
                  <c:v>19184.84999999996</c:v>
                </c:pt>
                <c:pt idx="354" formatCode="0.0">
                  <c:v>19786.07999999996</c:v>
                </c:pt>
                <c:pt idx="355" formatCode="0.0">
                  <c:v>21101.50999999996</c:v>
                </c:pt>
                <c:pt idx="356" formatCode="0.0">
                  <c:v>22368.20999999996</c:v>
                </c:pt>
                <c:pt idx="357" formatCode="0.0">
                  <c:v>23570.26999999995</c:v>
                </c:pt>
                <c:pt idx="358" formatCode="0.0">
                  <c:v>24702.11999999994</c:v>
                </c:pt>
                <c:pt idx="359" formatCode="0.0">
                  <c:v>25933.51999999994</c:v>
                </c:pt>
                <c:pt idx="360" formatCode="0.0">
                  <c:v>27165.96999999994</c:v>
                </c:pt>
                <c:pt idx="361" formatCode="0.0">
                  <c:v>28230.13999999994</c:v>
                </c:pt>
                <c:pt idx="362" formatCode="0.0">
                  <c:v>28883.77999999994</c:v>
                </c:pt>
                <c:pt idx="363" formatCode="0.0">
                  <c:v>29541.06999999994</c:v>
                </c:pt>
                <c:pt idx="364" formatCode="0.0">
                  <c:v>30135.09999999994</c:v>
                </c:pt>
                <c:pt idx="365" formatCode="0.0">
                  <c:v>30869.36999999994</c:v>
                </c:pt>
                <c:pt idx="366" formatCode="0.0">
                  <c:v>31858.73999999994</c:v>
                </c:pt>
                <c:pt idx="367" formatCode="0.0">
                  <c:v>32750.03999999994</c:v>
                </c:pt>
                <c:pt idx="368" formatCode="0.0">
                  <c:v>33545.75999999993</c:v>
                </c:pt>
                <c:pt idx="369" formatCode="0.0">
                  <c:v>34291.27999999993</c:v>
                </c:pt>
                <c:pt idx="370" formatCode="0.0">
                  <c:v>34888.04999999993</c:v>
                </c:pt>
                <c:pt idx="389" formatCode="0.0">
                  <c:v>0.0</c:v>
                </c:pt>
                <c:pt idx="390" formatCode="0.0">
                  <c:v>0.0</c:v>
                </c:pt>
                <c:pt idx="391" formatCode="0.0">
                  <c:v>0.0</c:v>
                </c:pt>
                <c:pt idx="392" formatCode="0.0">
                  <c:v>0.0</c:v>
                </c:pt>
                <c:pt idx="393" formatCode="0.0">
                  <c:v>0.0</c:v>
                </c:pt>
                <c:pt idx="394" formatCode="0.0">
                  <c:v>0.0</c:v>
                </c:pt>
                <c:pt idx="395" formatCode="0.0">
                  <c:v>0.0</c:v>
                </c:pt>
                <c:pt idx="396" formatCode="0.0">
                  <c:v>720.0</c:v>
                </c:pt>
                <c:pt idx="397" formatCode="0.0">
                  <c:v>855.37</c:v>
                </c:pt>
                <c:pt idx="398" formatCode="0.0">
                  <c:v>1102.879999999999</c:v>
                </c:pt>
                <c:pt idx="399" formatCode="0.0">
                  <c:v>1381.05</c:v>
                </c:pt>
                <c:pt idx="400" formatCode="0.0">
                  <c:v>2242.159999999999</c:v>
                </c:pt>
                <c:pt idx="401" formatCode="0.0">
                  <c:v>3016.309999999998</c:v>
                </c:pt>
                <c:pt idx="402" formatCode="0.0">
                  <c:v>3933.819999999997</c:v>
                </c:pt>
                <c:pt idx="403" formatCode="0.0">
                  <c:v>4844.719999999996</c:v>
                </c:pt>
                <c:pt idx="404" formatCode="0.0">
                  <c:v>5706.379999999995</c:v>
                </c:pt>
                <c:pt idx="405" formatCode="0.0">
                  <c:v>6903.569999999994</c:v>
                </c:pt>
                <c:pt idx="406" formatCode="0.0">
                  <c:v>8565.279999999995</c:v>
                </c:pt>
                <c:pt idx="407" formatCode="0.0">
                  <c:v>10257.64999999999</c:v>
                </c:pt>
                <c:pt idx="408" formatCode="0.0">
                  <c:v>11552.62999999998</c:v>
                </c:pt>
                <c:pt idx="409" formatCode="0.0">
                  <c:v>12748.63999999998</c:v>
                </c:pt>
                <c:pt idx="410" formatCode="0.0">
                  <c:v>13941.95999999998</c:v>
                </c:pt>
                <c:pt idx="411" formatCode="0.0">
                  <c:v>15016.00999999997</c:v>
                </c:pt>
                <c:pt idx="412" formatCode="0.0">
                  <c:v>16195.88999999997</c:v>
                </c:pt>
                <c:pt idx="413" formatCode="0.0">
                  <c:v>17436.32999999997</c:v>
                </c:pt>
                <c:pt idx="414" formatCode="0.0">
                  <c:v>18172.87999999997</c:v>
                </c:pt>
                <c:pt idx="415" formatCode="0.0">
                  <c:v>18598.90999999997</c:v>
                </c:pt>
                <c:pt idx="416" formatCode="0.0">
                  <c:v>18654.80999999997</c:v>
                </c:pt>
                <c:pt idx="417" formatCode="0.0">
                  <c:v>18707.93999999997</c:v>
                </c:pt>
                <c:pt idx="418" formatCode="0.0">
                  <c:v>18794.90999999997</c:v>
                </c:pt>
                <c:pt idx="419" formatCode="0.0">
                  <c:v>18858.03999999998</c:v>
                </c:pt>
                <c:pt idx="420" formatCode="0.0">
                  <c:v>18986.90999999997</c:v>
                </c:pt>
                <c:pt idx="421" formatCode="0.0">
                  <c:v>19042.81999999997</c:v>
                </c:pt>
                <c:pt idx="422" formatCode="0.0">
                  <c:v>19115.78999999998</c:v>
                </c:pt>
                <c:pt idx="423" formatCode="0.0">
                  <c:v>19185.90999999997</c:v>
                </c:pt>
                <c:pt idx="442" formatCode="0.0">
                  <c:v>0.0</c:v>
                </c:pt>
                <c:pt idx="443" formatCode="0.0">
                  <c:v>0.0</c:v>
                </c:pt>
                <c:pt idx="444" formatCode="0.0">
                  <c:v>0.0</c:v>
                </c:pt>
                <c:pt idx="445" formatCode="0.0">
                  <c:v>0.0</c:v>
                </c:pt>
                <c:pt idx="446" formatCode="0.0">
                  <c:v>0.0</c:v>
                </c:pt>
                <c:pt idx="447" formatCode="0.0">
                  <c:v>0.0</c:v>
                </c:pt>
                <c:pt idx="448" formatCode="0.0">
                  <c:v>0.0</c:v>
                </c:pt>
                <c:pt idx="449" formatCode="0.0">
                  <c:v>0.0</c:v>
                </c:pt>
                <c:pt idx="450" formatCode="0.0">
                  <c:v>0.0</c:v>
                </c:pt>
                <c:pt idx="451" formatCode="0.0">
                  <c:v>0.0</c:v>
                </c:pt>
                <c:pt idx="452" formatCode="0.0">
                  <c:v>0.0</c:v>
                </c:pt>
                <c:pt idx="453" formatCode="0.0">
                  <c:v>0.0</c:v>
                </c:pt>
                <c:pt idx="454" formatCode="0.0">
                  <c:v>0.0</c:v>
                </c:pt>
                <c:pt idx="455" formatCode="0.0">
                  <c:v>0.0</c:v>
                </c:pt>
                <c:pt idx="456" formatCode="0.0">
                  <c:v>3010.0</c:v>
                </c:pt>
                <c:pt idx="457" formatCode="0.0">
                  <c:v>4365.35999999999</c:v>
                </c:pt>
                <c:pt idx="458" formatCode="0.0">
                  <c:v>5917.16999999998</c:v>
                </c:pt>
                <c:pt idx="459" formatCode="0.0">
                  <c:v>8024.59999999997</c:v>
                </c:pt>
                <c:pt idx="460" formatCode="0.0">
                  <c:v>10176.94999999996</c:v>
                </c:pt>
                <c:pt idx="461" formatCode="0.0">
                  <c:v>11750.27999999995</c:v>
                </c:pt>
                <c:pt idx="462" formatCode="0.0">
                  <c:v>13306.41999999995</c:v>
                </c:pt>
                <c:pt idx="463" formatCode="0.0">
                  <c:v>14757.56999999995</c:v>
                </c:pt>
                <c:pt idx="464" formatCode="0.0">
                  <c:v>16221.04999999995</c:v>
                </c:pt>
                <c:pt idx="465" formatCode="0.0">
                  <c:v>17732.01999999995</c:v>
                </c:pt>
                <c:pt idx="466" formatCode="0.0">
                  <c:v>19279.74999999995</c:v>
                </c:pt>
                <c:pt idx="467" formatCode="0.0">
                  <c:v>20251.16999999994</c:v>
                </c:pt>
                <c:pt idx="468" formatCode="0.0">
                  <c:v>20820.63999999994</c:v>
                </c:pt>
                <c:pt idx="469" formatCode="0.0">
                  <c:v>21654.47999999994</c:v>
                </c:pt>
                <c:pt idx="470" formatCode="0.0">
                  <c:v>22577.68999999994</c:v>
                </c:pt>
                <c:pt idx="471" formatCode="0.0">
                  <c:v>22966.58999999994</c:v>
                </c:pt>
                <c:pt idx="472" formatCode="0.0">
                  <c:v>23197.06999999994</c:v>
                </c:pt>
                <c:pt idx="473" formatCode="0.0">
                  <c:v>23484.40999999994</c:v>
                </c:pt>
                <c:pt idx="474" formatCode="0.0">
                  <c:v>23674.76999999994</c:v>
                </c:pt>
                <c:pt idx="475" formatCode="0.0">
                  <c:v>23802.56999999994</c:v>
                </c:pt>
                <c:pt idx="476" formatCode="0.0">
                  <c:v>23925.03999999994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'--Data--'!$BE$4:$BE$493</c:f>
              <c:numCache>
                <c:formatCode>General</c:formatCode>
                <c:ptCount val="490"/>
                <c:pt idx="20">
                  <c:v>8560.0</c:v>
                </c:pt>
                <c:pt idx="22">
                  <c:v>11050.0</c:v>
                </c:pt>
                <c:pt idx="25">
                  <c:v>17170.0</c:v>
                </c:pt>
                <c:pt idx="28">
                  <c:v>16690.0</c:v>
                </c:pt>
                <c:pt idx="32">
                  <c:v>560.0</c:v>
                </c:pt>
                <c:pt idx="37">
                  <c:v>8090.0</c:v>
                </c:pt>
                <c:pt idx="39">
                  <c:v>7930.0</c:v>
                </c:pt>
                <c:pt idx="41">
                  <c:v>13380.0</c:v>
                </c:pt>
                <c:pt idx="42">
                  <c:v>14430.0</c:v>
                </c:pt>
                <c:pt idx="48">
                  <c:v>18370.0</c:v>
                </c:pt>
                <c:pt idx="73">
                  <c:v>8160.0</c:v>
                </c:pt>
                <c:pt idx="75">
                  <c:v>11510.0</c:v>
                </c:pt>
                <c:pt idx="78">
                  <c:v>11900.0</c:v>
                </c:pt>
                <c:pt idx="81">
                  <c:v>550.0</c:v>
                </c:pt>
                <c:pt idx="85">
                  <c:v>4790.0</c:v>
                </c:pt>
                <c:pt idx="89">
                  <c:v>15570.0</c:v>
                </c:pt>
                <c:pt idx="91">
                  <c:v>15090.0</c:v>
                </c:pt>
                <c:pt idx="93">
                  <c:v>15490.0</c:v>
                </c:pt>
                <c:pt idx="101">
                  <c:v>24290.0</c:v>
                </c:pt>
                <c:pt idx="126">
                  <c:v>6150.0</c:v>
                </c:pt>
                <c:pt idx="128">
                  <c:v>9260.0</c:v>
                </c:pt>
                <c:pt idx="131">
                  <c:v>16040.0</c:v>
                </c:pt>
                <c:pt idx="134">
                  <c:v>17330.0</c:v>
                </c:pt>
                <c:pt idx="138">
                  <c:v>1280.0</c:v>
                </c:pt>
                <c:pt idx="142">
                  <c:v>8250.0</c:v>
                </c:pt>
                <c:pt idx="145">
                  <c:v>11440.0</c:v>
                </c:pt>
                <c:pt idx="146">
                  <c:v>11730.0</c:v>
                </c:pt>
                <c:pt idx="148">
                  <c:v>18220.0</c:v>
                </c:pt>
                <c:pt idx="154">
                  <c:v>22190.0</c:v>
                </c:pt>
                <c:pt idx="179">
                  <c:v>8530.0</c:v>
                </c:pt>
                <c:pt idx="181">
                  <c:v>9510.0</c:v>
                </c:pt>
                <c:pt idx="184">
                  <c:v>15160.0</c:v>
                </c:pt>
                <c:pt idx="187">
                  <c:v>15570.0</c:v>
                </c:pt>
                <c:pt idx="191">
                  <c:v>2080.0</c:v>
                </c:pt>
                <c:pt idx="195">
                  <c:v>8810.0</c:v>
                </c:pt>
                <c:pt idx="197">
                  <c:v>11400.0</c:v>
                </c:pt>
                <c:pt idx="200">
                  <c:v>17200.0</c:v>
                </c:pt>
                <c:pt idx="202">
                  <c:v>20500.0</c:v>
                </c:pt>
                <c:pt idx="207">
                  <c:v>26480.0</c:v>
                </c:pt>
                <c:pt idx="232">
                  <c:v>3470.0</c:v>
                </c:pt>
                <c:pt idx="237">
                  <c:v>4680.0</c:v>
                </c:pt>
                <c:pt idx="240">
                  <c:v>4360.0</c:v>
                </c:pt>
                <c:pt idx="244">
                  <c:v>920.0</c:v>
                </c:pt>
                <c:pt idx="285">
                  <c:v>1840.0</c:v>
                </c:pt>
                <c:pt idx="287">
                  <c:v>560.0</c:v>
                </c:pt>
                <c:pt idx="290">
                  <c:v>5250.0</c:v>
                </c:pt>
                <c:pt idx="293">
                  <c:v>2420.0</c:v>
                </c:pt>
                <c:pt idx="297">
                  <c:v>1040.0</c:v>
                </c:pt>
                <c:pt idx="302">
                  <c:v>1400.0</c:v>
                </c:pt>
                <c:pt idx="303">
                  <c:v>201</c:v>
                </c:pt>
                <c:pt idx="306">
                  <c:v>1230.0</c:v>
                </c:pt>
                <c:pt idx="308">
                  <c:v>1390.0</c:v>
                </c:pt>
                <c:pt idx="338">
                  <c:v>3630.0</c:v>
                </c:pt>
                <c:pt idx="340">
                  <c:v>610.0</c:v>
                </c:pt>
                <c:pt idx="343">
                  <c:v>4160.0</c:v>
                </c:pt>
                <c:pt idx="346">
                  <c:v>2960.0</c:v>
                </c:pt>
                <c:pt idx="350">
                  <c:v>1650.0</c:v>
                </c:pt>
                <c:pt idx="354">
                  <c:v>1080.0</c:v>
                </c:pt>
                <c:pt idx="358">
                  <c:v>400.0</c:v>
                </c:pt>
                <c:pt idx="359">
                  <c:v>1440.0</c:v>
                </c:pt>
                <c:pt idx="360">
                  <c:v>2000.0</c:v>
                </c:pt>
                <c:pt idx="396">
                  <c:v>720.0</c:v>
                </c:pt>
                <c:pt idx="399">
                  <c:v>1520.0</c:v>
                </c:pt>
                <c:pt idx="403">
                  <c:v>2340.0</c:v>
                </c:pt>
                <c:pt idx="407">
                  <c:v>3360.0</c:v>
                </c:pt>
                <c:pt idx="409">
                  <c:v>3540.0</c:v>
                </c:pt>
                <c:pt idx="412">
                  <c:v>3530.0</c:v>
                </c:pt>
                <c:pt idx="413">
                  <c:v>3970.0</c:v>
                </c:pt>
                <c:pt idx="456">
                  <c:v>3010.0</c:v>
                </c:pt>
                <c:pt idx="460">
                  <c:v>9620.0</c:v>
                </c:pt>
                <c:pt idx="462">
                  <c:v>11570.0</c:v>
                </c:pt>
                <c:pt idx="464">
                  <c:v>16040.0</c:v>
                </c:pt>
                <c:pt idx="466">
                  <c:v>22470.0</c:v>
                </c:pt>
                <c:pt idx="472">
                  <c:v>25060.0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'--Data--'!$AI$4:$AI$493</c:f>
              <c:numCache>
                <c:formatCode>General</c:formatCode>
                <c:ptCount val="49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491496"/>
        <c:axId val="2129494584"/>
      </c:scatterChart>
      <c:valAx>
        <c:axId val="212949149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9494584"/>
        <c:crosses val="autoZero"/>
        <c:crossBetween val="midCat"/>
      </c:valAx>
      <c:valAx>
        <c:axId val="2129494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Biomass production kg/ha/week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49149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1724908063947"/>
          <c:y val="0.119082094573978"/>
          <c:w val="0.086607707469725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'--Data--'!$CY$4:$CY$493</c:f>
              <c:numCache>
                <c:formatCode>General</c:formatCode>
                <c:ptCount val="490"/>
                <c:pt idx="30">
                  <c:v>28.46</c:v>
                </c:pt>
                <c:pt idx="31">
                  <c:v>30.19</c:v>
                </c:pt>
                <c:pt idx="32">
                  <c:v>46.29</c:v>
                </c:pt>
                <c:pt idx="33">
                  <c:v>65.46</c:v>
                </c:pt>
                <c:pt idx="34">
                  <c:v>111.85</c:v>
                </c:pt>
                <c:pt idx="35">
                  <c:v>164.62</c:v>
                </c:pt>
                <c:pt idx="36">
                  <c:v>216.29</c:v>
                </c:pt>
                <c:pt idx="37">
                  <c:v>263.28</c:v>
                </c:pt>
                <c:pt idx="38">
                  <c:v>310.27</c:v>
                </c:pt>
                <c:pt idx="39">
                  <c:v>354.5599999999999</c:v>
                </c:pt>
                <c:pt idx="40">
                  <c:v>403.0899999999999</c:v>
                </c:pt>
                <c:pt idx="41">
                  <c:v>443.6299999999998</c:v>
                </c:pt>
                <c:pt idx="42">
                  <c:v>486.4599999999997</c:v>
                </c:pt>
                <c:pt idx="43">
                  <c:v>522.7999999999997</c:v>
                </c:pt>
                <c:pt idx="44">
                  <c:v>540.6299999999997</c:v>
                </c:pt>
                <c:pt idx="45">
                  <c:v>567.9799999999997</c:v>
                </c:pt>
                <c:pt idx="46">
                  <c:v>600.3699999999997</c:v>
                </c:pt>
                <c:pt idx="80">
                  <c:v>11.83</c:v>
                </c:pt>
                <c:pt idx="81">
                  <c:v>22.52</c:v>
                </c:pt>
                <c:pt idx="82">
                  <c:v>48.52</c:v>
                </c:pt>
                <c:pt idx="83">
                  <c:v>74.32</c:v>
                </c:pt>
                <c:pt idx="84">
                  <c:v>123.53</c:v>
                </c:pt>
                <c:pt idx="85">
                  <c:v>175.5799999999999</c:v>
                </c:pt>
                <c:pt idx="86">
                  <c:v>233.0499999999998</c:v>
                </c:pt>
                <c:pt idx="87">
                  <c:v>272.3799999999997</c:v>
                </c:pt>
                <c:pt idx="88">
                  <c:v>319.5399999999996</c:v>
                </c:pt>
                <c:pt idx="89">
                  <c:v>366.2799999999996</c:v>
                </c:pt>
                <c:pt idx="90">
                  <c:v>410.1799999999995</c:v>
                </c:pt>
                <c:pt idx="91">
                  <c:v>454.4199999999995</c:v>
                </c:pt>
                <c:pt idx="92">
                  <c:v>492.1999999999995</c:v>
                </c:pt>
                <c:pt idx="93">
                  <c:v>531.2299999999994</c:v>
                </c:pt>
                <c:pt idx="94">
                  <c:v>571.7599999999994</c:v>
                </c:pt>
                <c:pt idx="95">
                  <c:v>610.4399999999994</c:v>
                </c:pt>
                <c:pt idx="96">
                  <c:v>635.3899999999993</c:v>
                </c:pt>
                <c:pt idx="135">
                  <c:v>17.5599999999999</c:v>
                </c:pt>
                <c:pt idx="136">
                  <c:v>33.8699999999998</c:v>
                </c:pt>
                <c:pt idx="137">
                  <c:v>48.9799999999997</c:v>
                </c:pt>
                <c:pt idx="138">
                  <c:v>84.3599999999997</c:v>
                </c:pt>
                <c:pt idx="139">
                  <c:v>124.2199999999996</c:v>
                </c:pt>
                <c:pt idx="140">
                  <c:v>168.4199999999996</c:v>
                </c:pt>
                <c:pt idx="141">
                  <c:v>219.2699999999996</c:v>
                </c:pt>
                <c:pt idx="142">
                  <c:v>269.5599999999995</c:v>
                </c:pt>
                <c:pt idx="143">
                  <c:v>317.7399999999995</c:v>
                </c:pt>
                <c:pt idx="144">
                  <c:v>363.9699999999994</c:v>
                </c:pt>
                <c:pt idx="145">
                  <c:v>405.1899999999993</c:v>
                </c:pt>
                <c:pt idx="146">
                  <c:v>448.8499999999992</c:v>
                </c:pt>
                <c:pt idx="147">
                  <c:v>491.3499999999992</c:v>
                </c:pt>
                <c:pt idx="148">
                  <c:v>535.4099999999992</c:v>
                </c:pt>
                <c:pt idx="149">
                  <c:v>569.2199999999991</c:v>
                </c:pt>
                <c:pt idx="150">
                  <c:v>585.4699999999991</c:v>
                </c:pt>
                <c:pt idx="151">
                  <c:v>611.0699999999991</c:v>
                </c:pt>
                <c:pt idx="188">
                  <c:v>10.31</c:v>
                </c:pt>
                <c:pt idx="189">
                  <c:v>19.57999999999999</c:v>
                </c:pt>
                <c:pt idx="190">
                  <c:v>29.16999999999998</c:v>
                </c:pt>
                <c:pt idx="191">
                  <c:v>63.90999999999998</c:v>
                </c:pt>
                <c:pt idx="192">
                  <c:v>111.29</c:v>
                </c:pt>
                <c:pt idx="193">
                  <c:v>155.86</c:v>
                </c:pt>
                <c:pt idx="194">
                  <c:v>209.0499999999999</c:v>
                </c:pt>
                <c:pt idx="195">
                  <c:v>261.5499999999999</c:v>
                </c:pt>
                <c:pt idx="196">
                  <c:v>309.1399999999999</c:v>
                </c:pt>
                <c:pt idx="197">
                  <c:v>356.2999999999998</c:v>
                </c:pt>
                <c:pt idx="198">
                  <c:v>399.3399999999997</c:v>
                </c:pt>
                <c:pt idx="199">
                  <c:v>445.3099999999996</c:v>
                </c:pt>
                <c:pt idx="200">
                  <c:v>486.3399999999996</c:v>
                </c:pt>
                <c:pt idx="201">
                  <c:v>530.1299999999994</c:v>
                </c:pt>
                <c:pt idx="202">
                  <c:v>563.9099999999994</c:v>
                </c:pt>
                <c:pt idx="203">
                  <c:v>580.9399999999994</c:v>
                </c:pt>
                <c:pt idx="204">
                  <c:v>607.3299999999994</c:v>
                </c:pt>
                <c:pt idx="283">
                  <c:v>37.7199999999999</c:v>
                </c:pt>
                <c:pt idx="284">
                  <c:v>77.5599999999999</c:v>
                </c:pt>
                <c:pt idx="285">
                  <c:v>113.2399999999999</c:v>
                </c:pt>
                <c:pt idx="286">
                  <c:v>136.4999999999999</c:v>
                </c:pt>
                <c:pt idx="287">
                  <c:v>157.3299999999998</c:v>
                </c:pt>
                <c:pt idx="288">
                  <c:v>203.2099999999998</c:v>
                </c:pt>
                <c:pt idx="289">
                  <c:v>244.7299999999998</c:v>
                </c:pt>
                <c:pt idx="290">
                  <c:v>307.5999999999997</c:v>
                </c:pt>
                <c:pt idx="291">
                  <c:v>366.6499999999996</c:v>
                </c:pt>
                <c:pt idx="292">
                  <c:v>391.8699999999995</c:v>
                </c:pt>
                <c:pt idx="293">
                  <c:v>426.7499999999995</c:v>
                </c:pt>
                <c:pt idx="294">
                  <c:v>469.9799999999994</c:v>
                </c:pt>
                <c:pt idx="295">
                  <c:v>518.0799999999993</c:v>
                </c:pt>
                <c:pt idx="296">
                  <c:v>523.0699999999994</c:v>
                </c:pt>
                <c:pt idx="297">
                  <c:v>569.3999999999993</c:v>
                </c:pt>
                <c:pt idx="298">
                  <c:v>633.6699999999992</c:v>
                </c:pt>
                <c:pt idx="299">
                  <c:v>653.9999999999991</c:v>
                </c:pt>
                <c:pt idx="300">
                  <c:v>679.429999999999</c:v>
                </c:pt>
                <c:pt idx="301">
                  <c:v>704.689999999999</c:v>
                </c:pt>
                <c:pt idx="302">
                  <c:v>728.949999999999</c:v>
                </c:pt>
                <c:pt idx="303">
                  <c:v>774.5299999999989</c:v>
                </c:pt>
                <c:pt idx="304">
                  <c:v>814.4199999999989</c:v>
                </c:pt>
                <c:pt idx="305">
                  <c:v>857.9499999999989</c:v>
                </c:pt>
                <c:pt idx="306">
                  <c:v>896.079999999999</c:v>
                </c:pt>
                <c:pt idx="307">
                  <c:v>928.9799999999988</c:v>
                </c:pt>
                <c:pt idx="308">
                  <c:v>960.9299999999987</c:v>
                </c:pt>
                <c:pt idx="309">
                  <c:v>976.8299999999987</c:v>
                </c:pt>
                <c:pt idx="310">
                  <c:v>1000.169999999999</c:v>
                </c:pt>
                <c:pt idx="311">
                  <c:v>1024.659999999999</c:v>
                </c:pt>
                <c:pt idx="312">
                  <c:v>1041.709999999999</c:v>
                </c:pt>
                <c:pt idx="313">
                  <c:v>1060.879999999999</c:v>
                </c:pt>
                <c:pt idx="314">
                  <c:v>1091.619999999999</c:v>
                </c:pt>
                <c:pt idx="315">
                  <c:v>1109.839999999999</c:v>
                </c:pt>
                <c:pt idx="316">
                  <c:v>1130.879999999999</c:v>
                </c:pt>
                <c:pt idx="317">
                  <c:v>1147.989999999998</c:v>
                </c:pt>
                <c:pt idx="336">
                  <c:v>34.0</c:v>
                </c:pt>
                <c:pt idx="337">
                  <c:v>82.3999999999999</c:v>
                </c:pt>
                <c:pt idx="338">
                  <c:v>117.7099999999999</c:v>
                </c:pt>
                <c:pt idx="339">
                  <c:v>141.9399999999999</c:v>
                </c:pt>
                <c:pt idx="340">
                  <c:v>164.4999999999998</c:v>
                </c:pt>
                <c:pt idx="341">
                  <c:v>203.9599999999998</c:v>
                </c:pt>
                <c:pt idx="342">
                  <c:v>251.5099999999997</c:v>
                </c:pt>
                <c:pt idx="343">
                  <c:v>281.1299999999997</c:v>
                </c:pt>
                <c:pt idx="344">
                  <c:v>324.8199999999995</c:v>
                </c:pt>
                <c:pt idx="345">
                  <c:v>347.6399999999995</c:v>
                </c:pt>
                <c:pt idx="346">
                  <c:v>370.6699999999995</c:v>
                </c:pt>
                <c:pt idx="347">
                  <c:v>419.9799999999995</c:v>
                </c:pt>
                <c:pt idx="348">
                  <c:v>480.7599999999995</c:v>
                </c:pt>
                <c:pt idx="349">
                  <c:v>514.0499999999994</c:v>
                </c:pt>
                <c:pt idx="350">
                  <c:v>564.0299999999993</c:v>
                </c:pt>
                <c:pt idx="351">
                  <c:v>614.9499999999992</c:v>
                </c:pt>
                <c:pt idx="352">
                  <c:v>640.1799999999992</c:v>
                </c:pt>
                <c:pt idx="353">
                  <c:v>669.1299999999992</c:v>
                </c:pt>
                <c:pt idx="354">
                  <c:v>697.8499999999991</c:v>
                </c:pt>
                <c:pt idx="355">
                  <c:v>741.6899999999991</c:v>
                </c:pt>
                <c:pt idx="356">
                  <c:v>783.809999999999</c:v>
                </c:pt>
                <c:pt idx="357">
                  <c:v>820.289999999999</c:v>
                </c:pt>
                <c:pt idx="358">
                  <c:v>858.129999999999</c:v>
                </c:pt>
                <c:pt idx="359">
                  <c:v>896.5999999999989</c:v>
                </c:pt>
                <c:pt idx="360">
                  <c:v>935.7299999999989</c:v>
                </c:pt>
                <c:pt idx="361">
                  <c:v>968.8499999999988</c:v>
                </c:pt>
                <c:pt idx="362">
                  <c:v>984.7799999999987</c:v>
                </c:pt>
                <c:pt idx="363">
                  <c:v>1004.469999999999</c:v>
                </c:pt>
                <c:pt idx="364">
                  <c:v>1023.769999999999</c:v>
                </c:pt>
                <c:pt idx="365">
                  <c:v>1043.539999999999</c:v>
                </c:pt>
                <c:pt idx="366">
                  <c:v>1063.649999999999</c:v>
                </c:pt>
                <c:pt idx="367">
                  <c:v>1091.759999999999</c:v>
                </c:pt>
                <c:pt idx="368">
                  <c:v>1109.749999999999</c:v>
                </c:pt>
                <c:pt idx="369">
                  <c:v>1129.079999999999</c:v>
                </c:pt>
                <c:pt idx="370">
                  <c:v>1145.529999999998</c:v>
                </c:pt>
                <c:pt idx="391">
                  <c:v>3.12999999999999</c:v>
                </c:pt>
                <c:pt idx="392">
                  <c:v>8.61999999999999</c:v>
                </c:pt>
                <c:pt idx="393">
                  <c:v>16.65999999999998</c:v>
                </c:pt>
                <c:pt idx="394">
                  <c:v>31.63999999999998</c:v>
                </c:pt>
                <c:pt idx="395">
                  <c:v>33.81999999999999</c:v>
                </c:pt>
                <c:pt idx="396">
                  <c:v>37.15999999999997</c:v>
                </c:pt>
                <c:pt idx="397">
                  <c:v>48.97999999999997</c:v>
                </c:pt>
                <c:pt idx="398">
                  <c:v>58.52999999999997</c:v>
                </c:pt>
                <c:pt idx="399">
                  <c:v>71.14999999999987</c:v>
                </c:pt>
                <c:pt idx="400">
                  <c:v>101.4599999999998</c:v>
                </c:pt>
                <c:pt idx="401">
                  <c:v>132.3099999999998</c:v>
                </c:pt>
                <c:pt idx="402">
                  <c:v>170.6399999999997</c:v>
                </c:pt>
                <c:pt idx="403">
                  <c:v>206.4099999999997</c:v>
                </c:pt>
                <c:pt idx="404">
                  <c:v>243.6099999999997</c:v>
                </c:pt>
                <c:pt idx="405">
                  <c:v>280.2399999999997</c:v>
                </c:pt>
                <c:pt idx="406">
                  <c:v>328.3699999999997</c:v>
                </c:pt>
                <c:pt idx="407">
                  <c:v>375.8999999999996</c:v>
                </c:pt>
                <c:pt idx="408">
                  <c:v>417.3899999999996</c:v>
                </c:pt>
                <c:pt idx="409">
                  <c:v>455.7999999999996</c:v>
                </c:pt>
                <c:pt idx="410">
                  <c:v>490.9899999999994</c:v>
                </c:pt>
                <c:pt idx="411">
                  <c:v>525.9399999999995</c:v>
                </c:pt>
                <c:pt idx="412">
                  <c:v>561.6199999999994</c:v>
                </c:pt>
                <c:pt idx="413">
                  <c:v>598.6799999999993</c:v>
                </c:pt>
                <c:pt idx="414">
                  <c:v>625.0899999999993</c:v>
                </c:pt>
                <c:pt idx="415">
                  <c:v>637.2299999999993</c:v>
                </c:pt>
                <c:pt idx="416">
                  <c:v>646.3799999999993</c:v>
                </c:pt>
                <c:pt idx="417">
                  <c:v>652.0999999999993</c:v>
                </c:pt>
                <c:pt idx="418">
                  <c:v>660.3799999999993</c:v>
                </c:pt>
                <c:pt idx="419">
                  <c:v>663.3499999999993</c:v>
                </c:pt>
                <c:pt idx="420">
                  <c:v>669.1499999999993</c:v>
                </c:pt>
                <c:pt idx="421">
                  <c:v>671.6299999999993</c:v>
                </c:pt>
                <c:pt idx="422">
                  <c:v>679.3099999999993</c:v>
                </c:pt>
                <c:pt idx="423">
                  <c:v>691.3499999999991</c:v>
                </c:pt>
                <c:pt idx="453">
                  <c:v>22.5799999999999</c:v>
                </c:pt>
                <c:pt idx="454">
                  <c:v>44.3199999999998</c:v>
                </c:pt>
                <c:pt idx="455">
                  <c:v>89.3299999999997</c:v>
                </c:pt>
                <c:pt idx="456">
                  <c:v>141.1399999999997</c:v>
                </c:pt>
                <c:pt idx="457">
                  <c:v>194.4299999999996</c:v>
                </c:pt>
                <c:pt idx="458">
                  <c:v>236.2199999999995</c:v>
                </c:pt>
                <c:pt idx="459">
                  <c:v>285.5199999999994</c:v>
                </c:pt>
                <c:pt idx="460">
                  <c:v>334.0799999999994</c:v>
                </c:pt>
                <c:pt idx="461">
                  <c:v>377.0699999999994</c:v>
                </c:pt>
                <c:pt idx="462">
                  <c:v>421.4799999999993</c:v>
                </c:pt>
                <c:pt idx="463">
                  <c:v>459.0499999999993</c:v>
                </c:pt>
                <c:pt idx="464">
                  <c:v>500.5499999999993</c:v>
                </c:pt>
                <c:pt idx="465">
                  <c:v>540.6999999999992</c:v>
                </c:pt>
                <c:pt idx="466">
                  <c:v>582.6999999999992</c:v>
                </c:pt>
                <c:pt idx="467">
                  <c:v>613.5299999999992</c:v>
                </c:pt>
                <c:pt idx="468">
                  <c:v>628.0199999999992</c:v>
                </c:pt>
                <c:pt idx="469">
                  <c:v>650.4599999999992</c:v>
                </c:pt>
                <c:pt idx="470">
                  <c:v>675.6999999999991</c:v>
                </c:pt>
                <c:pt idx="471">
                  <c:v>691.0999999999991</c:v>
                </c:pt>
                <c:pt idx="472">
                  <c:v>700.2299999999991</c:v>
                </c:pt>
                <c:pt idx="473" formatCode="0">
                  <c:v>714.1499999999991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'--Data--'!$AL$1</c:f>
              <c:strCache>
                <c:ptCount val="1"/>
                <c:pt idx="0">
                  <c:v>Field values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'--Data--'!$DB$4:$DB$493</c:f>
              <c:numCache>
                <c:formatCode>General</c:formatCode>
                <c:ptCount val="490"/>
                <c:pt idx="453">
                  <c:v>26.33880768273005</c:v>
                </c:pt>
                <c:pt idx="454">
                  <c:v>47.9937415080275</c:v>
                </c:pt>
                <c:pt idx="455">
                  <c:v>81.17303592859784</c:v>
                </c:pt>
                <c:pt idx="456">
                  <c:v>124.4975100880079</c:v>
                </c:pt>
                <c:pt idx="457">
                  <c:v>169.449329584446</c:v>
                </c:pt>
                <c:pt idx="458">
                  <c:v>223.3781070145813</c:v>
                </c:pt>
                <c:pt idx="459">
                  <c:v>275.1351992197858</c:v>
                </c:pt>
                <c:pt idx="460">
                  <c:v>315.0427453025635</c:v>
                </c:pt>
                <c:pt idx="461">
                  <c:v>355.0954175815363</c:v>
                </c:pt>
                <c:pt idx="462">
                  <c:v>394.4620125276437</c:v>
                </c:pt>
                <c:pt idx="463">
                  <c:v>436.8533736724032</c:v>
                </c:pt>
                <c:pt idx="464">
                  <c:v>469.8810737951389</c:v>
                </c:pt>
                <c:pt idx="465">
                  <c:v>505.9445035522275</c:v>
                </c:pt>
                <c:pt idx="466">
                  <c:v>536.606844671757</c:v>
                </c:pt>
                <c:pt idx="467">
                  <c:v>556.6273691390995</c:v>
                </c:pt>
                <c:pt idx="468">
                  <c:v>568.59429629651</c:v>
                </c:pt>
                <c:pt idx="469">
                  <c:v>580.220248107392</c:v>
                </c:pt>
                <c:pt idx="470">
                  <c:v>587.3310262363008</c:v>
                </c:pt>
                <c:pt idx="471">
                  <c:v>594.210701022389</c:v>
                </c:pt>
                <c:pt idx="472">
                  <c:v>600.6233446904253</c:v>
                </c:pt>
                <c:pt idx="473" formatCode="0">
                  <c:v>604.5000902463892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'--Data--'!$DA$5:$DA$493</c:f>
              <c:numCache>
                <c:formatCode>General</c:formatCode>
                <c:ptCount val="489"/>
                <c:pt idx="29">
                  <c:v>0.2</c:v>
                </c:pt>
                <c:pt idx="30">
                  <c:v>11.1</c:v>
                </c:pt>
                <c:pt idx="31">
                  <c:v>17.8</c:v>
                </c:pt>
                <c:pt idx="32">
                  <c:v>33.7</c:v>
                </c:pt>
                <c:pt idx="33">
                  <c:v>53.1</c:v>
                </c:pt>
                <c:pt idx="34">
                  <c:v>91.19999999999998</c:v>
                </c:pt>
                <c:pt idx="35">
                  <c:v>132.8</c:v>
                </c:pt>
                <c:pt idx="36">
                  <c:v>177.9</c:v>
                </c:pt>
                <c:pt idx="37">
                  <c:v>223.1</c:v>
                </c:pt>
                <c:pt idx="38">
                  <c:v>271.1</c:v>
                </c:pt>
                <c:pt idx="39">
                  <c:v>311.9</c:v>
                </c:pt>
                <c:pt idx="40">
                  <c:v>355.3</c:v>
                </c:pt>
                <c:pt idx="41">
                  <c:v>397.6999999999999</c:v>
                </c:pt>
                <c:pt idx="42">
                  <c:v>431.3</c:v>
                </c:pt>
                <c:pt idx="43">
                  <c:v>456.1999999999999</c:v>
                </c:pt>
                <c:pt idx="44">
                  <c:v>486.5999999999999</c:v>
                </c:pt>
                <c:pt idx="45">
                  <c:v>517.7</c:v>
                </c:pt>
                <c:pt idx="79">
                  <c:v>5.0</c:v>
                </c:pt>
                <c:pt idx="80">
                  <c:v>11.6</c:v>
                </c:pt>
                <c:pt idx="81">
                  <c:v>21.9</c:v>
                </c:pt>
                <c:pt idx="82">
                  <c:v>39.0</c:v>
                </c:pt>
                <c:pt idx="83">
                  <c:v>73.5</c:v>
                </c:pt>
                <c:pt idx="84">
                  <c:v>121.0</c:v>
                </c:pt>
                <c:pt idx="85">
                  <c:v>171.7</c:v>
                </c:pt>
                <c:pt idx="86">
                  <c:v>223.5</c:v>
                </c:pt>
                <c:pt idx="87">
                  <c:v>280.5</c:v>
                </c:pt>
                <c:pt idx="88">
                  <c:v>329.2</c:v>
                </c:pt>
                <c:pt idx="89">
                  <c:v>377.1</c:v>
                </c:pt>
                <c:pt idx="90">
                  <c:v>423.0</c:v>
                </c:pt>
                <c:pt idx="91">
                  <c:v>471.1</c:v>
                </c:pt>
                <c:pt idx="92">
                  <c:v>512.5</c:v>
                </c:pt>
                <c:pt idx="93">
                  <c:v>555.7</c:v>
                </c:pt>
                <c:pt idx="94">
                  <c:v>597.4000000000001</c:v>
                </c:pt>
                <c:pt idx="95">
                  <c:v>628.9000000000001</c:v>
                </c:pt>
                <c:pt idx="134">
                  <c:v>11.2</c:v>
                </c:pt>
                <c:pt idx="135">
                  <c:v>21.2</c:v>
                </c:pt>
                <c:pt idx="136">
                  <c:v>32.7</c:v>
                </c:pt>
                <c:pt idx="137">
                  <c:v>50.1</c:v>
                </c:pt>
                <c:pt idx="138">
                  <c:v>83.69999999999998</c:v>
                </c:pt>
                <c:pt idx="139">
                  <c:v>124</c:v>
                </c:pt>
                <c:pt idx="140">
                  <c:v>172.9</c:v>
                </c:pt>
                <c:pt idx="141">
                  <c:v>221.5</c:v>
                </c:pt>
                <c:pt idx="142">
                  <c:v>269.4</c:v>
                </c:pt>
                <c:pt idx="143">
                  <c:v>315.3</c:v>
                </c:pt>
                <c:pt idx="144">
                  <c:v>363.3</c:v>
                </c:pt>
                <c:pt idx="145">
                  <c:v>404.1</c:v>
                </c:pt>
                <c:pt idx="146">
                  <c:v>447.4999999999999</c:v>
                </c:pt>
                <c:pt idx="147">
                  <c:v>489.8999999999999</c:v>
                </c:pt>
                <c:pt idx="148">
                  <c:v>523.4999999999999</c:v>
                </c:pt>
                <c:pt idx="149">
                  <c:v>546.7999999999998</c:v>
                </c:pt>
                <c:pt idx="150">
                  <c:v>574.1999999999998</c:v>
                </c:pt>
                <c:pt idx="187">
                  <c:v>7.9</c:v>
                </c:pt>
                <c:pt idx="188">
                  <c:v>17.2</c:v>
                </c:pt>
                <c:pt idx="189">
                  <c:v>31.5</c:v>
                </c:pt>
                <c:pt idx="190">
                  <c:v>53.10000000000001</c:v>
                </c:pt>
                <c:pt idx="191">
                  <c:v>85.70000000000001</c:v>
                </c:pt>
                <c:pt idx="192">
                  <c:v>127.6</c:v>
                </c:pt>
                <c:pt idx="193">
                  <c:v>179.8</c:v>
                </c:pt>
                <c:pt idx="194">
                  <c:v>227.5</c:v>
                </c:pt>
                <c:pt idx="195">
                  <c:v>275.4</c:v>
                </c:pt>
                <c:pt idx="196">
                  <c:v>321.3</c:v>
                </c:pt>
                <c:pt idx="197">
                  <c:v>369.1999999999999</c:v>
                </c:pt>
                <c:pt idx="198">
                  <c:v>409.8999999999999</c:v>
                </c:pt>
                <c:pt idx="199">
                  <c:v>453.2999999999999</c:v>
                </c:pt>
                <c:pt idx="200">
                  <c:v>495.6999999999999</c:v>
                </c:pt>
                <c:pt idx="201">
                  <c:v>528.3999999999999</c:v>
                </c:pt>
                <c:pt idx="202">
                  <c:v>551.1</c:v>
                </c:pt>
                <c:pt idx="203">
                  <c:v>579.7</c:v>
                </c:pt>
                <c:pt idx="282">
                  <c:v>0.0</c:v>
                </c:pt>
                <c:pt idx="283">
                  <c:v>0.0</c:v>
                </c:pt>
                <c:pt idx="284">
                  <c:v>0.0</c:v>
                </c:pt>
                <c:pt idx="285">
                  <c:v>0.0</c:v>
                </c:pt>
                <c:pt idx="286">
                  <c:v>0.0</c:v>
                </c:pt>
                <c:pt idx="287">
                  <c:v>0.0</c:v>
                </c:pt>
                <c:pt idx="288">
                  <c:v>0.0</c:v>
                </c:pt>
                <c:pt idx="289">
                  <c:v>0.0</c:v>
                </c:pt>
                <c:pt idx="290">
                  <c:v>0.0</c:v>
                </c:pt>
                <c:pt idx="291">
                  <c:v>0.0</c:v>
                </c:pt>
                <c:pt idx="292">
                  <c:v>0.0</c:v>
                </c:pt>
                <c:pt idx="293">
                  <c:v>0.0</c:v>
                </c:pt>
                <c:pt idx="294">
                  <c:v>0.0</c:v>
                </c:pt>
                <c:pt idx="295">
                  <c:v>0.0</c:v>
                </c:pt>
                <c:pt idx="296">
                  <c:v>0.0</c:v>
                </c:pt>
                <c:pt idx="297">
                  <c:v>0.0</c:v>
                </c:pt>
                <c:pt idx="298">
                  <c:v>0.0</c:v>
                </c:pt>
                <c:pt idx="299">
                  <c:v>0.0</c:v>
                </c:pt>
                <c:pt idx="300">
                  <c:v>0.0</c:v>
                </c:pt>
                <c:pt idx="301">
                  <c:v>0.0</c:v>
                </c:pt>
                <c:pt idx="302">
                  <c:v>0.0</c:v>
                </c:pt>
                <c:pt idx="303">
                  <c:v>0.0</c:v>
                </c:pt>
                <c:pt idx="304">
                  <c:v>0.0</c:v>
                </c:pt>
                <c:pt idx="305">
                  <c:v>0.0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452">
                  <c:v>15.2</c:v>
                </c:pt>
                <c:pt idx="453">
                  <c:v>26.7</c:v>
                </c:pt>
                <c:pt idx="454">
                  <c:v>52.1</c:v>
                </c:pt>
                <c:pt idx="455">
                  <c:v>85.0</c:v>
                </c:pt>
                <c:pt idx="456">
                  <c:v>127.6</c:v>
                </c:pt>
                <c:pt idx="457">
                  <c:v>175.5</c:v>
                </c:pt>
                <c:pt idx="458">
                  <c:v>230.8</c:v>
                </c:pt>
                <c:pt idx="459">
                  <c:v>279.4</c:v>
                </c:pt>
                <c:pt idx="460">
                  <c:v>327.3000000000001</c:v>
                </c:pt>
                <c:pt idx="461">
                  <c:v>373.2</c:v>
                </c:pt>
                <c:pt idx="462">
                  <c:v>421.2</c:v>
                </c:pt>
                <c:pt idx="463">
                  <c:v>462.0000000000001</c:v>
                </c:pt>
                <c:pt idx="464">
                  <c:v>505.4</c:v>
                </c:pt>
                <c:pt idx="465">
                  <c:v>547.8000000000001</c:v>
                </c:pt>
                <c:pt idx="466">
                  <c:v>581.2</c:v>
                </c:pt>
                <c:pt idx="467">
                  <c:v>603.8000000000001</c:v>
                </c:pt>
                <c:pt idx="468">
                  <c:v>626.7</c:v>
                </c:pt>
                <c:pt idx="469">
                  <c:v>645.7</c:v>
                </c:pt>
                <c:pt idx="470">
                  <c:v>656.1</c:v>
                </c:pt>
                <c:pt idx="471">
                  <c:v>663.5</c:v>
                </c:pt>
                <c:pt idx="472" formatCode="0">
                  <c:v>663.5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'--Data--'!$CZ$4:$CZ$493</c:f>
              <c:numCache>
                <c:formatCode>General</c:formatCode>
                <c:ptCount val="490"/>
                <c:pt idx="30">
                  <c:v>48.0</c:v>
                </c:pt>
                <c:pt idx="31">
                  <c:v>102.8</c:v>
                </c:pt>
                <c:pt idx="32">
                  <c:v>156.4</c:v>
                </c:pt>
                <c:pt idx="33">
                  <c:v>190.9</c:v>
                </c:pt>
                <c:pt idx="34">
                  <c:v>218.4</c:v>
                </c:pt>
                <c:pt idx="35">
                  <c:v>253.0</c:v>
                </c:pt>
                <c:pt idx="36">
                  <c:v>295.5</c:v>
                </c:pt>
                <c:pt idx="37">
                  <c:v>340.5</c:v>
                </c:pt>
                <c:pt idx="38">
                  <c:v>383.5</c:v>
                </c:pt>
                <c:pt idx="39">
                  <c:v>424.4</c:v>
                </c:pt>
                <c:pt idx="40">
                  <c:v>463.3</c:v>
                </c:pt>
                <c:pt idx="41">
                  <c:v>499.9</c:v>
                </c:pt>
                <c:pt idx="42">
                  <c:v>534.3</c:v>
                </c:pt>
                <c:pt idx="43">
                  <c:v>566.6</c:v>
                </c:pt>
                <c:pt idx="44">
                  <c:v>596.8999999999999</c:v>
                </c:pt>
                <c:pt idx="45">
                  <c:v>624.7999999999998</c:v>
                </c:pt>
                <c:pt idx="46">
                  <c:v>639.3999999999999</c:v>
                </c:pt>
                <c:pt idx="80">
                  <c:v>55.70000000000001</c:v>
                </c:pt>
                <c:pt idx="81">
                  <c:v>104.5</c:v>
                </c:pt>
                <c:pt idx="82">
                  <c:v>150.2</c:v>
                </c:pt>
                <c:pt idx="83">
                  <c:v>174.4</c:v>
                </c:pt>
                <c:pt idx="84">
                  <c:v>206.2</c:v>
                </c:pt>
                <c:pt idx="85">
                  <c:v>247.5000000000001</c:v>
                </c:pt>
                <c:pt idx="86">
                  <c:v>294.3000000000001</c:v>
                </c:pt>
                <c:pt idx="87">
                  <c:v>344.2</c:v>
                </c:pt>
                <c:pt idx="88">
                  <c:v>393.0000000000001</c:v>
                </c:pt>
                <c:pt idx="89">
                  <c:v>439.6000000000001</c:v>
                </c:pt>
                <c:pt idx="90">
                  <c:v>484.4000000000001</c:v>
                </c:pt>
                <c:pt idx="91">
                  <c:v>527.1000000000001</c:v>
                </c:pt>
                <c:pt idx="92">
                  <c:v>567.9000000000001</c:v>
                </c:pt>
                <c:pt idx="93">
                  <c:v>606.3000000000001</c:v>
                </c:pt>
                <c:pt idx="94">
                  <c:v>642.5000000000001</c:v>
                </c:pt>
                <c:pt idx="95">
                  <c:v>664.4000000000001</c:v>
                </c:pt>
                <c:pt idx="96">
                  <c:v>664.4000000000001</c:v>
                </c:pt>
                <c:pt idx="135">
                  <c:v>55.90000000000001</c:v>
                </c:pt>
                <c:pt idx="136">
                  <c:v>110.8</c:v>
                </c:pt>
                <c:pt idx="137">
                  <c:v>164.6</c:v>
                </c:pt>
                <c:pt idx="138">
                  <c:v>193.3</c:v>
                </c:pt>
                <c:pt idx="139">
                  <c:v>222.9</c:v>
                </c:pt>
                <c:pt idx="140">
                  <c:v>262.4</c:v>
                </c:pt>
                <c:pt idx="141">
                  <c:v>307.8</c:v>
                </c:pt>
                <c:pt idx="142">
                  <c:v>355.1</c:v>
                </c:pt>
                <c:pt idx="143">
                  <c:v>400.1</c:v>
                </c:pt>
                <c:pt idx="144">
                  <c:v>443.1</c:v>
                </c:pt>
                <c:pt idx="145">
                  <c:v>484.0</c:v>
                </c:pt>
                <c:pt idx="146">
                  <c:v>522.9</c:v>
                </c:pt>
                <c:pt idx="147">
                  <c:v>559.5</c:v>
                </c:pt>
                <c:pt idx="148">
                  <c:v>593.9</c:v>
                </c:pt>
                <c:pt idx="149">
                  <c:v>626.2</c:v>
                </c:pt>
                <c:pt idx="150">
                  <c:v>654.3</c:v>
                </c:pt>
                <c:pt idx="151">
                  <c:v>664.7</c:v>
                </c:pt>
                <c:pt idx="188">
                  <c:v>55.7</c:v>
                </c:pt>
                <c:pt idx="189">
                  <c:v>110.9</c:v>
                </c:pt>
                <c:pt idx="190">
                  <c:v>164.2</c:v>
                </c:pt>
                <c:pt idx="191">
                  <c:v>188.9</c:v>
                </c:pt>
                <c:pt idx="192">
                  <c:v>220.6</c:v>
                </c:pt>
                <c:pt idx="193">
                  <c:v>260.9</c:v>
                </c:pt>
                <c:pt idx="194">
                  <c:v>307.3</c:v>
                </c:pt>
                <c:pt idx="195">
                  <c:v>354.6</c:v>
                </c:pt>
                <c:pt idx="196">
                  <c:v>399.6</c:v>
                </c:pt>
                <c:pt idx="197">
                  <c:v>442.6</c:v>
                </c:pt>
                <c:pt idx="198">
                  <c:v>483.5</c:v>
                </c:pt>
                <c:pt idx="199">
                  <c:v>522.4</c:v>
                </c:pt>
                <c:pt idx="200">
                  <c:v>559.0</c:v>
                </c:pt>
                <c:pt idx="201">
                  <c:v>593.4</c:v>
                </c:pt>
                <c:pt idx="202">
                  <c:v>625.7</c:v>
                </c:pt>
                <c:pt idx="203">
                  <c:v>652.2</c:v>
                </c:pt>
                <c:pt idx="204">
                  <c:v>652.2</c:v>
                </c:pt>
                <c:pt idx="453">
                  <c:v>19.8</c:v>
                </c:pt>
                <c:pt idx="454">
                  <c:v>39.1</c:v>
                </c:pt>
                <c:pt idx="455">
                  <c:v>68.9</c:v>
                </c:pt>
                <c:pt idx="456">
                  <c:v>107.1</c:v>
                </c:pt>
                <c:pt idx="457">
                  <c:v>149.9</c:v>
                </c:pt>
                <c:pt idx="458">
                  <c:v>200.5</c:v>
                </c:pt>
                <c:pt idx="459">
                  <c:v>250.9</c:v>
                </c:pt>
                <c:pt idx="460">
                  <c:v>299.8</c:v>
                </c:pt>
                <c:pt idx="461">
                  <c:v>346.4</c:v>
                </c:pt>
                <c:pt idx="462">
                  <c:v>390.9</c:v>
                </c:pt>
                <c:pt idx="463">
                  <c:v>433.2</c:v>
                </c:pt>
                <c:pt idx="464">
                  <c:v>473.5000000000001</c:v>
                </c:pt>
                <c:pt idx="465">
                  <c:v>520.1</c:v>
                </c:pt>
                <c:pt idx="466">
                  <c:v>555.6</c:v>
                </c:pt>
                <c:pt idx="467">
                  <c:v>584.8000000000001</c:v>
                </c:pt>
                <c:pt idx="468">
                  <c:v>596.5000000000001</c:v>
                </c:pt>
                <c:pt idx="469">
                  <c:v>596.5000000000001</c:v>
                </c:pt>
                <c:pt idx="470">
                  <c:v>596.5000000000001</c:v>
                </c:pt>
                <c:pt idx="471">
                  <c:v>596.5000000000001</c:v>
                </c:pt>
                <c:pt idx="472">
                  <c:v>596.5000000000001</c:v>
                </c:pt>
                <c:pt idx="473" formatCode="0">
                  <c:v>596.5000000000001</c:v>
                </c:pt>
              </c:numCache>
            </c:numRef>
          </c:yVal>
          <c:smooth val="0"/>
        </c:ser>
        <c:ser>
          <c:idx val="2"/>
          <c:order val="4"/>
          <c:tx>
            <c:v>kcETO</c:v>
          </c:tx>
          <c:xVal>
            <c:numRef>
              <c:f>'--Data--'!$C$284:$C$493</c:f>
              <c:numCache>
                <c:formatCode>d\-mmm\-yy</c:formatCode>
                <c:ptCount val="210"/>
                <c:pt idx="0">
                  <c:v>41165.0</c:v>
                </c:pt>
                <c:pt idx="1">
                  <c:v>41172.0</c:v>
                </c:pt>
                <c:pt idx="2">
                  <c:v>41179.0</c:v>
                </c:pt>
                <c:pt idx="3">
                  <c:v>41186.0</c:v>
                </c:pt>
                <c:pt idx="4">
                  <c:v>41193.0</c:v>
                </c:pt>
                <c:pt idx="5">
                  <c:v>41200.0</c:v>
                </c:pt>
                <c:pt idx="6">
                  <c:v>41207.0</c:v>
                </c:pt>
                <c:pt idx="7">
                  <c:v>41214.0</c:v>
                </c:pt>
                <c:pt idx="8">
                  <c:v>41221.0</c:v>
                </c:pt>
                <c:pt idx="9">
                  <c:v>41228.0</c:v>
                </c:pt>
                <c:pt idx="10">
                  <c:v>41235.0</c:v>
                </c:pt>
                <c:pt idx="11">
                  <c:v>41242.0</c:v>
                </c:pt>
                <c:pt idx="12">
                  <c:v>41249.0</c:v>
                </c:pt>
                <c:pt idx="13">
                  <c:v>41256.0</c:v>
                </c:pt>
                <c:pt idx="14">
                  <c:v>41263.0</c:v>
                </c:pt>
                <c:pt idx="15">
                  <c:v>41270.0</c:v>
                </c:pt>
                <c:pt idx="16">
                  <c:v>41277.0</c:v>
                </c:pt>
                <c:pt idx="17">
                  <c:v>41284.0</c:v>
                </c:pt>
                <c:pt idx="18">
                  <c:v>41291.0</c:v>
                </c:pt>
                <c:pt idx="19">
                  <c:v>41298.0</c:v>
                </c:pt>
                <c:pt idx="20">
                  <c:v>41305.0</c:v>
                </c:pt>
                <c:pt idx="21">
                  <c:v>41312.0</c:v>
                </c:pt>
                <c:pt idx="22">
                  <c:v>41319.0</c:v>
                </c:pt>
                <c:pt idx="23">
                  <c:v>41326.0</c:v>
                </c:pt>
                <c:pt idx="24">
                  <c:v>41333.0</c:v>
                </c:pt>
                <c:pt idx="25">
                  <c:v>41340.0</c:v>
                </c:pt>
                <c:pt idx="26">
                  <c:v>41347.0</c:v>
                </c:pt>
                <c:pt idx="27">
                  <c:v>41354.0</c:v>
                </c:pt>
                <c:pt idx="28">
                  <c:v>41361.0</c:v>
                </c:pt>
                <c:pt idx="29">
                  <c:v>41368.0</c:v>
                </c:pt>
                <c:pt idx="30">
                  <c:v>41375.0</c:v>
                </c:pt>
                <c:pt idx="31">
                  <c:v>41382.0</c:v>
                </c:pt>
                <c:pt idx="32">
                  <c:v>41389.0</c:v>
                </c:pt>
                <c:pt idx="33">
                  <c:v>41396.0</c:v>
                </c:pt>
                <c:pt idx="34">
                  <c:v>41403.0</c:v>
                </c:pt>
                <c:pt idx="35">
                  <c:v>41410.0</c:v>
                </c:pt>
                <c:pt idx="36">
                  <c:v>41417.0</c:v>
                </c:pt>
                <c:pt idx="37">
                  <c:v>41424.0</c:v>
                </c:pt>
                <c:pt idx="38">
                  <c:v>41060.0</c:v>
                </c:pt>
                <c:pt idx="39">
                  <c:v>41067.0</c:v>
                </c:pt>
                <c:pt idx="40">
                  <c:v>41074.0</c:v>
                </c:pt>
                <c:pt idx="41">
                  <c:v>41081.0</c:v>
                </c:pt>
                <c:pt idx="42">
                  <c:v>41088.0</c:v>
                </c:pt>
                <c:pt idx="43">
                  <c:v>41095.0</c:v>
                </c:pt>
                <c:pt idx="44">
                  <c:v>41102.0</c:v>
                </c:pt>
                <c:pt idx="45">
                  <c:v>41109.0</c:v>
                </c:pt>
                <c:pt idx="46">
                  <c:v>41116.0</c:v>
                </c:pt>
                <c:pt idx="47">
                  <c:v>41123.0</c:v>
                </c:pt>
                <c:pt idx="48">
                  <c:v>41130.0</c:v>
                </c:pt>
                <c:pt idx="49">
                  <c:v>41137.0</c:v>
                </c:pt>
                <c:pt idx="50">
                  <c:v>41144.0</c:v>
                </c:pt>
                <c:pt idx="51">
                  <c:v>41151.0</c:v>
                </c:pt>
                <c:pt idx="52">
                  <c:v>41158.0</c:v>
                </c:pt>
                <c:pt idx="53">
                  <c:v>41165.0</c:v>
                </c:pt>
                <c:pt idx="54">
                  <c:v>41172.0</c:v>
                </c:pt>
                <c:pt idx="55">
                  <c:v>41179.0</c:v>
                </c:pt>
                <c:pt idx="56">
                  <c:v>41186.0</c:v>
                </c:pt>
                <c:pt idx="57">
                  <c:v>41193.0</c:v>
                </c:pt>
                <c:pt idx="58">
                  <c:v>41200.0</c:v>
                </c:pt>
                <c:pt idx="59">
                  <c:v>41207.0</c:v>
                </c:pt>
                <c:pt idx="60">
                  <c:v>41214.0</c:v>
                </c:pt>
                <c:pt idx="61">
                  <c:v>41221.0</c:v>
                </c:pt>
                <c:pt idx="62">
                  <c:v>41228.0</c:v>
                </c:pt>
                <c:pt idx="63">
                  <c:v>41235.0</c:v>
                </c:pt>
                <c:pt idx="64">
                  <c:v>41242.0</c:v>
                </c:pt>
                <c:pt idx="65">
                  <c:v>41249.0</c:v>
                </c:pt>
                <c:pt idx="66">
                  <c:v>41256.0</c:v>
                </c:pt>
                <c:pt idx="67">
                  <c:v>41263.0</c:v>
                </c:pt>
                <c:pt idx="68">
                  <c:v>41270.0</c:v>
                </c:pt>
                <c:pt idx="69">
                  <c:v>41277.0</c:v>
                </c:pt>
                <c:pt idx="70">
                  <c:v>41284.0</c:v>
                </c:pt>
                <c:pt idx="71">
                  <c:v>41291.0</c:v>
                </c:pt>
                <c:pt idx="72">
                  <c:v>41298.0</c:v>
                </c:pt>
                <c:pt idx="73">
                  <c:v>41305.0</c:v>
                </c:pt>
                <c:pt idx="74">
                  <c:v>41312.0</c:v>
                </c:pt>
                <c:pt idx="75">
                  <c:v>41319.0</c:v>
                </c:pt>
                <c:pt idx="76">
                  <c:v>41326.0</c:v>
                </c:pt>
                <c:pt idx="77">
                  <c:v>41333.0</c:v>
                </c:pt>
                <c:pt idx="78">
                  <c:v>41340.0</c:v>
                </c:pt>
                <c:pt idx="79">
                  <c:v>41347.0</c:v>
                </c:pt>
                <c:pt idx="80">
                  <c:v>41354.0</c:v>
                </c:pt>
                <c:pt idx="81">
                  <c:v>41361.0</c:v>
                </c:pt>
                <c:pt idx="82">
                  <c:v>41368.0</c:v>
                </c:pt>
                <c:pt idx="83">
                  <c:v>41375.0</c:v>
                </c:pt>
                <c:pt idx="84">
                  <c:v>41382.0</c:v>
                </c:pt>
                <c:pt idx="85">
                  <c:v>41389.0</c:v>
                </c:pt>
                <c:pt idx="86">
                  <c:v>41396.0</c:v>
                </c:pt>
                <c:pt idx="87">
                  <c:v>41403.0</c:v>
                </c:pt>
                <c:pt idx="88">
                  <c:v>41410.0</c:v>
                </c:pt>
                <c:pt idx="89">
                  <c:v>41417.0</c:v>
                </c:pt>
                <c:pt idx="90">
                  <c:v>41424.0</c:v>
                </c:pt>
                <c:pt idx="91">
                  <c:v>41060.0</c:v>
                </c:pt>
                <c:pt idx="92">
                  <c:v>41067.0</c:v>
                </c:pt>
                <c:pt idx="93">
                  <c:v>41074.0</c:v>
                </c:pt>
                <c:pt idx="94">
                  <c:v>41081.0</c:v>
                </c:pt>
                <c:pt idx="95">
                  <c:v>41088.0</c:v>
                </c:pt>
                <c:pt idx="96">
                  <c:v>41095.0</c:v>
                </c:pt>
                <c:pt idx="97">
                  <c:v>41102.0</c:v>
                </c:pt>
                <c:pt idx="98">
                  <c:v>41109.0</c:v>
                </c:pt>
                <c:pt idx="99">
                  <c:v>41116.0</c:v>
                </c:pt>
                <c:pt idx="100">
                  <c:v>41123.0</c:v>
                </c:pt>
                <c:pt idx="101">
                  <c:v>41130.0</c:v>
                </c:pt>
                <c:pt idx="102">
                  <c:v>41137.0</c:v>
                </c:pt>
                <c:pt idx="103">
                  <c:v>41144.0</c:v>
                </c:pt>
                <c:pt idx="104">
                  <c:v>41151.0</c:v>
                </c:pt>
                <c:pt idx="105">
                  <c:v>41158.0</c:v>
                </c:pt>
                <c:pt idx="106">
                  <c:v>41165.0</c:v>
                </c:pt>
                <c:pt idx="107">
                  <c:v>41172.0</c:v>
                </c:pt>
                <c:pt idx="108">
                  <c:v>41179.0</c:v>
                </c:pt>
                <c:pt idx="109">
                  <c:v>41186.0</c:v>
                </c:pt>
                <c:pt idx="110">
                  <c:v>41193.0</c:v>
                </c:pt>
                <c:pt idx="111">
                  <c:v>41200.0</c:v>
                </c:pt>
                <c:pt idx="112">
                  <c:v>41207.0</c:v>
                </c:pt>
                <c:pt idx="113">
                  <c:v>41214.0</c:v>
                </c:pt>
                <c:pt idx="114">
                  <c:v>41221.0</c:v>
                </c:pt>
                <c:pt idx="115">
                  <c:v>41228.0</c:v>
                </c:pt>
                <c:pt idx="116">
                  <c:v>41235.0</c:v>
                </c:pt>
                <c:pt idx="117">
                  <c:v>41242.0</c:v>
                </c:pt>
                <c:pt idx="118">
                  <c:v>41249.0</c:v>
                </c:pt>
                <c:pt idx="119">
                  <c:v>41256.0</c:v>
                </c:pt>
                <c:pt idx="120">
                  <c:v>41263.0</c:v>
                </c:pt>
                <c:pt idx="121">
                  <c:v>41270.0</c:v>
                </c:pt>
                <c:pt idx="122">
                  <c:v>41277.0</c:v>
                </c:pt>
                <c:pt idx="123">
                  <c:v>41284.0</c:v>
                </c:pt>
                <c:pt idx="124">
                  <c:v>41291.0</c:v>
                </c:pt>
                <c:pt idx="125">
                  <c:v>41298.0</c:v>
                </c:pt>
                <c:pt idx="126">
                  <c:v>41305.0</c:v>
                </c:pt>
                <c:pt idx="127">
                  <c:v>41312.0</c:v>
                </c:pt>
                <c:pt idx="128">
                  <c:v>41319.0</c:v>
                </c:pt>
                <c:pt idx="129">
                  <c:v>41326.0</c:v>
                </c:pt>
                <c:pt idx="130">
                  <c:v>41333.0</c:v>
                </c:pt>
                <c:pt idx="131">
                  <c:v>41340.0</c:v>
                </c:pt>
                <c:pt idx="132">
                  <c:v>41347.0</c:v>
                </c:pt>
                <c:pt idx="133">
                  <c:v>41354.0</c:v>
                </c:pt>
                <c:pt idx="134">
                  <c:v>41361.0</c:v>
                </c:pt>
                <c:pt idx="135">
                  <c:v>41368.0</c:v>
                </c:pt>
                <c:pt idx="136">
                  <c:v>41375.0</c:v>
                </c:pt>
                <c:pt idx="137">
                  <c:v>41382.0</c:v>
                </c:pt>
                <c:pt idx="138">
                  <c:v>41389.0</c:v>
                </c:pt>
                <c:pt idx="139">
                  <c:v>41396.0</c:v>
                </c:pt>
                <c:pt idx="140">
                  <c:v>41403.0</c:v>
                </c:pt>
                <c:pt idx="141">
                  <c:v>41410.0</c:v>
                </c:pt>
                <c:pt idx="142">
                  <c:v>41417.0</c:v>
                </c:pt>
                <c:pt idx="143">
                  <c:v>41424.0</c:v>
                </c:pt>
                <c:pt idx="144">
                  <c:v>41060.0</c:v>
                </c:pt>
                <c:pt idx="145">
                  <c:v>41067.0</c:v>
                </c:pt>
                <c:pt idx="146">
                  <c:v>41074.0</c:v>
                </c:pt>
                <c:pt idx="147">
                  <c:v>41081.0</c:v>
                </c:pt>
                <c:pt idx="148">
                  <c:v>41088.0</c:v>
                </c:pt>
                <c:pt idx="149">
                  <c:v>41095.0</c:v>
                </c:pt>
                <c:pt idx="150">
                  <c:v>41102.0</c:v>
                </c:pt>
                <c:pt idx="151">
                  <c:v>41109.0</c:v>
                </c:pt>
                <c:pt idx="152">
                  <c:v>41116.0</c:v>
                </c:pt>
                <c:pt idx="153">
                  <c:v>41123.0</c:v>
                </c:pt>
                <c:pt idx="154">
                  <c:v>41130.0</c:v>
                </c:pt>
                <c:pt idx="155">
                  <c:v>41137.0</c:v>
                </c:pt>
                <c:pt idx="156">
                  <c:v>41144.0</c:v>
                </c:pt>
                <c:pt idx="157">
                  <c:v>41151.0</c:v>
                </c:pt>
                <c:pt idx="158">
                  <c:v>41158.0</c:v>
                </c:pt>
                <c:pt idx="159">
                  <c:v>41165.0</c:v>
                </c:pt>
                <c:pt idx="160">
                  <c:v>41172.0</c:v>
                </c:pt>
                <c:pt idx="161">
                  <c:v>41179.0</c:v>
                </c:pt>
                <c:pt idx="162">
                  <c:v>41186.0</c:v>
                </c:pt>
                <c:pt idx="163">
                  <c:v>41193.0</c:v>
                </c:pt>
                <c:pt idx="164">
                  <c:v>41200.0</c:v>
                </c:pt>
                <c:pt idx="165">
                  <c:v>41207.0</c:v>
                </c:pt>
                <c:pt idx="166">
                  <c:v>41214.0</c:v>
                </c:pt>
                <c:pt idx="167">
                  <c:v>41221.0</c:v>
                </c:pt>
                <c:pt idx="168">
                  <c:v>41228.0</c:v>
                </c:pt>
                <c:pt idx="169">
                  <c:v>41235.0</c:v>
                </c:pt>
                <c:pt idx="170">
                  <c:v>41242.0</c:v>
                </c:pt>
                <c:pt idx="171">
                  <c:v>41249.0</c:v>
                </c:pt>
                <c:pt idx="172">
                  <c:v>41256.0</c:v>
                </c:pt>
                <c:pt idx="173">
                  <c:v>41263.0</c:v>
                </c:pt>
                <c:pt idx="174">
                  <c:v>41270.0</c:v>
                </c:pt>
                <c:pt idx="175">
                  <c:v>41277.0</c:v>
                </c:pt>
                <c:pt idx="176">
                  <c:v>41284.0</c:v>
                </c:pt>
                <c:pt idx="177">
                  <c:v>41291.0</c:v>
                </c:pt>
                <c:pt idx="178">
                  <c:v>41298.0</c:v>
                </c:pt>
                <c:pt idx="179">
                  <c:v>41305.0</c:v>
                </c:pt>
                <c:pt idx="180">
                  <c:v>41312.0</c:v>
                </c:pt>
                <c:pt idx="181">
                  <c:v>41319.0</c:v>
                </c:pt>
                <c:pt idx="182">
                  <c:v>41326.0</c:v>
                </c:pt>
                <c:pt idx="183">
                  <c:v>41333.0</c:v>
                </c:pt>
                <c:pt idx="184">
                  <c:v>41340.0</c:v>
                </c:pt>
                <c:pt idx="185">
                  <c:v>41347.0</c:v>
                </c:pt>
                <c:pt idx="186">
                  <c:v>41354.0</c:v>
                </c:pt>
                <c:pt idx="187">
                  <c:v>41361.0</c:v>
                </c:pt>
                <c:pt idx="188">
                  <c:v>41368.0</c:v>
                </c:pt>
                <c:pt idx="189">
                  <c:v>41375.0</c:v>
                </c:pt>
                <c:pt idx="190">
                  <c:v>41382.0</c:v>
                </c:pt>
                <c:pt idx="191">
                  <c:v>41389.0</c:v>
                </c:pt>
                <c:pt idx="192">
                  <c:v>41396.0</c:v>
                </c:pt>
                <c:pt idx="193">
                  <c:v>41403.0</c:v>
                </c:pt>
                <c:pt idx="194">
                  <c:v>41410.0</c:v>
                </c:pt>
                <c:pt idx="195">
                  <c:v>41417.0</c:v>
                </c:pt>
                <c:pt idx="196">
                  <c:v>41424.0</c:v>
                </c:pt>
                <c:pt idx="197">
                  <c:v>41060.0</c:v>
                </c:pt>
                <c:pt idx="198">
                  <c:v>41067.0</c:v>
                </c:pt>
                <c:pt idx="199">
                  <c:v>41074.0</c:v>
                </c:pt>
                <c:pt idx="200">
                  <c:v>41081.0</c:v>
                </c:pt>
                <c:pt idx="201">
                  <c:v>41088.0</c:v>
                </c:pt>
                <c:pt idx="202">
                  <c:v>41095.0</c:v>
                </c:pt>
                <c:pt idx="203">
                  <c:v>41102.0</c:v>
                </c:pt>
                <c:pt idx="204">
                  <c:v>41109.0</c:v>
                </c:pt>
                <c:pt idx="205">
                  <c:v>41116.0</c:v>
                </c:pt>
                <c:pt idx="206">
                  <c:v>41123.0</c:v>
                </c:pt>
                <c:pt idx="207">
                  <c:v>41130.0</c:v>
                </c:pt>
                <c:pt idx="208">
                  <c:v>41137.0</c:v>
                </c:pt>
                <c:pt idx="209">
                  <c:v>41144.0</c:v>
                </c:pt>
              </c:numCache>
            </c:numRef>
          </c:xVal>
          <c:yVal>
            <c:numRef>
              <c:f>'--Data--'!$DD$284:$DD$493</c:f>
              <c:numCache>
                <c:formatCode>General</c:formatCode>
                <c:ptCount val="210"/>
                <c:pt idx="111">
                  <c:v>8.281000000000001</c:v>
                </c:pt>
                <c:pt idx="112">
                  <c:v>17.7065</c:v>
                </c:pt>
                <c:pt idx="113">
                  <c:v>32.192</c:v>
                </c:pt>
                <c:pt idx="114">
                  <c:v>51.844</c:v>
                </c:pt>
                <c:pt idx="115">
                  <c:v>71.763</c:v>
                </c:pt>
                <c:pt idx="116">
                  <c:v>96.99</c:v>
                </c:pt>
                <c:pt idx="117">
                  <c:v>127.1065</c:v>
                </c:pt>
                <c:pt idx="118">
                  <c:v>154.0445</c:v>
                </c:pt>
                <c:pt idx="119">
                  <c:v>192.578</c:v>
                </c:pt>
                <c:pt idx="120">
                  <c:v>224.321</c:v>
                </c:pt>
                <c:pt idx="121">
                  <c:v>264.389</c:v>
                </c:pt>
                <c:pt idx="122">
                  <c:v>308.147</c:v>
                </c:pt>
                <c:pt idx="123">
                  <c:v>356.243</c:v>
                </c:pt>
                <c:pt idx="124">
                  <c:v>407.876</c:v>
                </c:pt>
                <c:pt idx="125">
                  <c:v>449.231</c:v>
                </c:pt>
                <c:pt idx="126">
                  <c:v>493.673</c:v>
                </c:pt>
                <c:pt idx="127">
                  <c:v>542.64184</c:v>
                </c:pt>
                <c:pt idx="128">
                  <c:v>587.20084</c:v>
                </c:pt>
                <c:pt idx="129">
                  <c:v>626.56884</c:v>
                </c:pt>
                <c:pt idx="130">
                  <c:v>656.9418400000001</c:v>
                </c:pt>
                <c:pt idx="131">
                  <c:v>684.3438400000001</c:v>
                </c:pt>
                <c:pt idx="132">
                  <c:v>709.58584</c:v>
                </c:pt>
                <c:pt idx="133">
                  <c:v>736.9698400000001</c:v>
                </c:pt>
                <c:pt idx="134">
                  <c:v>736.9698400000001</c:v>
                </c:pt>
                <c:pt idx="135">
                  <c:v>736.9698400000001</c:v>
                </c:pt>
                <c:pt idx="136">
                  <c:v>736.9698400000001</c:v>
                </c:pt>
                <c:pt idx="137">
                  <c:v>736.9698400000001</c:v>
                </c:pt>
                <c:pt idx="138">
                  <c:v>736.9698400000001</c:v>
                </c:pt>
                <c:pt idx="139">
                  <c:v>736.9698400000001</c:v>
                </c:pt>
                <c:pt idx="140">
                  <c:v>736.9698400000001</c:v>
                </c:pt>
                <c:pt idx="141">
                  <c:v>736.9698400000001</c:v>
                </c:pt>
                <c:pt idx="142">
                  <c:v>736.9698400000001</c:v>
                </c:pt>
                <c:pt idx="143">
                  <c:v>736.9698400000001</c:v>
                </c:pt>
                <c:pt idx="173">
                  <c:v>15.072053</c:v>
                </c:pt>
                <c:pt idx="174">
                  <c:v>39.172128</c:v>
                </c:pt>
                <c:pt idx="175">
                  <c:v>71.65454299999999</c:v>
                </c:pt>
                <c:pt idx="176">
                  <c:v>112.504382</c:v>
                </c:pt>
                <c:pt idx="177">
                  <c:v>161.961544</c:v>
                </c:pt>
                <c:pt idx="178">
                  <c:v>206.093581</c:v>
                </c:pt>
                <c:pt idx="179">
                  <c:v>264.90364</c:v>
                </c:pt>
                <c:pt idx="180">
                  <c:v>327.622482</c:v>
                </c:pt>
                <c:pt idx="181">
                  <c:v>388.269695</c:v>
                </c:pt>
                <c:pt idx="182">
                  <c:v>449.22924</c:v>
                </c:pt>
                <c:pt idx="183">
                  <c:v>500.058674</c:v>
                </c:pt>
                <c:pt idx="184">
                  <c:v>550.733524</c:v>
                </c:pt>
                <c:pt idx="185">
                  <c:v>594.8611539999999</c:v>
                </c:pt>
                <c:pt idx="186">
                  <c:v>640.0466899999999</c:v>
                </c:pt>
                <c:pt idx="187">
                  <c:v>677.9404489999999</c:v>
                </c:pt>
                <c:pt idx="188">
                  <c:v>698.293105</c:v>
                </c:pt>
                <c:pt idx="189">
                  <c:v>698.293105</c:v>
                </c:pt>
                <c:pt idx="190">
                  <c:v>698.293105</c:v>
                </c:pt>
                <c:pt idx="191">
                  <c:v>698.293105</c:v>
                </c:pt>
                <c:pt idx="192">
                  <c:v>698.293105</c:v>
                </c:pt>
                <c:pt idx="193" formatCode="0">
                  <c:v>698.293105</c:v>
                </c:pt>
              </c:numCache>
            </c:numRef>
          </c:yVal>
          <c:smooth val="0"/>
        </c:ser>
        <c:ser>
          <c:idx val="5"/>
          <c:order val="5"/>
          <c:tx>
            <c:v>GWKrecc</c:v>
          </c:tx>
          <c:xVal>
            <c:numRef>
              <c:f>'--Data--'!$C$284:$C$493</c:f>
              <c:numCache>
                <c:formatCode>d\-mmm\-yy</c:formatCode>
                <c:ptCount val="210"/>
                <c:pt idx="0">
                  <c:v>41165.0</c:v>
                </c:pt>
                <c:pt idx="1">
                  <c:v>41172.0</c:v>
                </c:pt>
                <c:pt idx="2">
                  <c:v>41179.0</c:v>
                </c:pt>
                <c:pt idx="3">
                  <c:v>41186.0</c:v>
                </c:pt>
                <c:pt idx="4">
                  <c:v>41193.0</c:v>
                </c:pt>
                <c:pt idx="5">
                  <c:v>41200.0</c:v>
                </c:pt>
                <c:pt idx="6">
                  <c:v>41207.0</c:v>
                </c:pt>
                <c:pt idx="7">
                  <c:v>41214.0</c:v>
                </c:pt>
                <c:pt idx="8">
                  <c:v>41221.0</c:v>
                </c:pt>
                <c:pt idx="9">
                  <c:v>41228.0</c:v>
                </c:pt>
                <c:pt idx="10">
                  <c:v>41235.0</c:v>
                </c:pt>
                <c:pt idx="11">
                  <c:v>41242.0</c:v>
                </c:pt>
                <c:pt idx="12">
                  <c:v>41249.0</c:v>
                </c:pt>
                <c:pt idx="13">
                  <c:v>41256.0</c:v>
                </c:pt>
                <c:pt idx="14">
                  <c:v>41263.0</c:v>
                </c:pt>
                <c:pt idx="15">
                  <c:v>41270.0</c:v>
                </c:pt>
                <c:pt idx="16">
                  <c:v>41277.0</c:v>
                </c:pt>
                <c:pt idx="17">
                  <c:v>41284.0</c:v>
                </c:pt>
                <c:pt idx="18">
                  <c:v>41291.0</c:v>
                </c:pt>
                <c:pt idx="19">
                  <c:v>41298.0</c:v>
                </c:pt>
                <c:pt idx="20">
                  <c:v>41305.0</c:v>
                </c:pt>
                <c:pt idx="21">
                  <c:v>41312.0</c:v>
                </c:pt>
                <c:pt idx="22">
                  <c:v>41319.0</c:v>
                </c:pt>
                <c:pt idx="23">
                  <c:v>41326.0</c:v>
                </c:pt>
                <c:pt idx="24">
                  <c:v>41333.0</c:v>
                </c:pt>
                <c:pt idx="25">
                  <c:v>41340.0</c:v>
                </c:pt>
                <c:pt idx="26">
                  <c:v>41347.0</c:v>
                </c:pt>
                <c:pt idx="27">
                  <c:v>41354.0</c:v>
                </c:pt>
                <c:pt idx="28">
                  <c:v>41361.0</c:v>
                </c:pt>
                <c:pt idx="29">
                  <c:v>41368.0</c:v>
                </c:pt>
                <c:pt idx="30">
                  <c:v>41375.0</c:v>
                </c:pt>
                <c:pt idx="31">
                  <c:v>41382.0</c:v>
                </c:pt>
                <c:pt idx="32">
                  <c:v>41389.0</c:v>
                </c:pt>
                <c:pt idx="33">
                  <c:v>41396.0</c:v>
                </c:pt>
                <c:pt idx="34">
                  <c:v>41403.0</c:v>
                </c:pt>
                <c:pt idx="35">
                  <c:v>41410.0</c:v>
                </c:pt>
                <c:pt idx="36">
                  <c:v>41417.0</c:v>
                </c:pt>
                <c:pt idx="37">
                  <c:v>41424.0</c:v>
                </c:pt>
                <c:pt idx="38">
                  <c:v>41060.0</c:v>
                </c:pt>
                <c:pt idx="39">
                  <c:v>41067.0</c:v>
                </c:pt>
                <c:pt idx="40">
                  <c:v>41074.0</c:v>
                </c:pt>
                <c:pt idx="41">
                  <c:v>41081.0</c:v>
                </c:pt>
                <c:pt idx="42">
                  <c:v>41088.0</c:v>
                </c:pt>
                <c:pt idx="43">
                  <c:v>41095.0</c:v>
                </c:pt>
                <c:pt idx="44">
                  <c:v>41102.0</c:v>
                </c:pt>
                <c:pt idx="45">
                  <c:v>41109.0</c:v>
                </c:pt>
                <c:pt idx="46">
                  <c:v>41116.0</c:v>
                </c:pt>
                <c:pt idx="47">
                  <c:v>41123.0</c:v>
                </c:pt>
                <c:pt idx="48">
                  <c:v>41130.0</c:v>
                </c:pt>
                <c:pt idx="49">
                  <c:v>41137.0</c:v>
                </c:pt>
                <c:pt idx="50">
                  <c:v>41144.0</c:v>
                </c:pt>
                <c:pt idx="51">
                  <c:v>41151.0</c:v>
                </c:pt>
                <c:pt idx="52">
                  <c:v>41158.0</c:v>
                </c:pt>
                <c:pt idx="53">
                  <c:v>41165.0</c:v>
                </c:pt>
                <c:pt idx="54">
                  <c:v>41172.0</c:v>
                </c:pt>
                <c:pt idx="55">
                  <c:v>41179.0</c:v>
                </c:pt>
                <c:pt idx="56">
                  <c:v>41186.0</c:v>
                </c:pt>
                <c:pt idx="57">
                  <c:v>41193.0</c:v>
                </c:pt>
                <c:pt idx="58">
                  <c:v>41200.0</c:v>
                </c:pt>
                <c:pt idx="59">
                  <c:v>41207.0</c:v>
                </c:pt>
                <c:pt idx="60">
                  <c:v>41214.0</c:v>
                </c:pt>
                <c:pt idx="61">
                  <c:v>41221.0</c:v>
                </c:pt>
                <c:pt idx="62">
                  <c:v>41228.0</c:v>
                </c:pt>
                <c:pt idx="63">
                  <c:v>41235.0</c:v>
                </c:pt>
                <c:pt idx="64">
                  <c:v>41242.0</c:v>
                </c:pt>
                <c:pt idx="65">
                  <c:v>41249.0</c:v>
                </c:pt>
                <c:pt idx="66">
                  <c:v>41256.0</c:v>
                </c:pt>
                <c:pt idx="67">
                  <c:v>41263.0</c:v>
                </c:pt>
                <c:pt idx="68">
                  <c:v>41270.0</c:v>
                </c:pt>
                <c:pt idx="69">
                  <c:v>41277.0</c:v>
                </c:pt>
                <c:pt idx="70">
                  <c:v>41284.0</c:v>
                </c:pt>
                <c:pt idx="71">
                  <c:v>41291.0</c:v>
                </c:pt>
                <c:pt idx="72">
                  <c:v>41298.0</c:v>
                </c:pt>
                <c:pt idx="73">
                  <c:v>41305.0</c:v>
                </c:pt>
                <c:pt idx="74">
                  <c:v>41312.0</c:v>
                </c:pt>
                <c:pt idx="75">
                  <c:v>41319.0</c:v>
                </c:pt>
                <c:pt idx="76">
                  <c:v>41326.0</c:v>
                </c:pt>
                <c:pt idx="77">
                  <c:v>41333.0</c:v>
                </c:pt>
                <c:pt idx="78">
                  <c:v>41340.0</c:v>
                </c:pt>
                <c:pt idx="79">
                  <c:v>41347.0</c:v>
                </c:pt>
                <c:pt idx="80">
                  <c:v>41354.0</c:v>
                </c:pt>
                <c:pt idx="81">
                  <c:v>41361.0</c:v>
                </c:pt>
                <c:pt idx="82">
                  <c:v>41368.0</c:v>
                </c:pt>
                <c:pt idx="83">
                  <c:v>41375.0</c:v>
                </c:pt>
                <c:pt idx="84">
                  <c:v>41382.0</c:v>
                </c:pt>
                <c:pt idx="85">
                  <c:v>41389.0</c:v>
                </c:pt>
                <c:pt idx="86">
                  <c:v>41396.0</c:v>
                </c:pt>
                <c:pt idx="87">
                  <c:v>41403.0</c:v>
                </c:pt>
                <c:pt idx="88">
                  <c:v>41410.0</c:v>
                </c:pt>
                <c:pt idx="89">
                  <c:v>41417.0</c:v>
                </c:pt>
                <c:pt idx="90">
                  <c:v>41424.0</c:v>
                </c:pt>
                <c:pt idx="91">
                  <c:v>41060.0</c:v>
                </c:pt>
                <c:pt idx="92">
                  <c:v>41067.0</c:v>
                </c:pt>
                <c:pt idx="93">
                  <c:v>41074.0</c:v>
                </c:pt>
                <c:pt idx="94">
                  <c:v>41081.0</c:v>
                </c:pt>
                <c:pt idx="95">
                  <c:v>41088.0</c:v>
                </c:pt>
                <c:pt idx="96">
                  <c:v>41095.0</c:v>
                </c:pt>
                <c:pt idx="97">
                  <c:v>41102.0</c:v>
                </c:pt>
                <c:pt idx="98">
                  <c:v>41109.0</c:v>
                </c:pt>
                <c:pt idx="99">
                  <c:v>41116.0</c:v>
                </c:pt>
                <c:pt idx="100">
                  <c:v>41123.0</c:v>
                </c:pt>
                <c:pt idx="101">
                  <c:v>41130.0</c:v>
                </c:pt>
                <c:pt idx="102">
                  <c:v>41137.0</c:v>
                </c:pt>
                <c:pt idx="103">
                  <c:v>41144.0</c:v>
                </c:pt>
                <c:pt idx="104">
                  <c:v>41151.0</c:v>
                </c:pt>
                <c:pt idx="105">
                  <c:v>41158.0</c:v>
                </c:pt>
                <c:pt idx="106">
                  <c:v>41165.0</c:v>
                </c:pt>
                <c:pt idx="107">
                  <c:v>41172.0</c:v>
                </c:pt>
                <c:pt idx="108">
                  <c:v>41179.0</c:v>
                </c:pt>
                <c:pt idx="109">
                  <c:v>41186.0</c:v>
                </c:pt>
                <c:pt idx="110">
                  <c:v>41193.0</c:v>
                </c:pt>
                <c:pt idx="111">
                  <c:v>41200.0</c:v>
                </c:pt>
                <c:pt idx="112">
                  <c:v>41207.0</c:v>
                </c:pt>
                <c:pt idx="113">
                  <c:v>41214.0</c:v>
                </c:pt>
                <c:pt idx="114">
                  <c:v>41221.0</c:v>
                </c:pt>
                <c:pt idx="115">
                  <c:v>41228.0</c:v>
                </c:pt>
                <c:pt idx="116">
                  <c:v>41235.0</c:v>
                </c:pt>
                <c:pt idx="117">
                  <c:v>41242.0</c:v>
                </c:pt>
                <c:pt idx="118">
                  <c:v>41249.0</c:v>
                </c:pt>
                <c:pt idx="119">
                  <c:v>41256.0</c:v>
                </c:pt>
                <c:pt idx="120">
                  <c:v>41263.0</c:v>
                </c:pt>
                <c:pt idx="121">
                  <c:v>41270.0</c:v>
                </c:pt>
                <c:pt idx="122">
                  <c:v>41277.0</c:v>
                </c:pt>
                <c:pt idx="123">
                  <c:v>41284.0</c:v>
                </c:pt>
                <c:pt idx="124">
                  <c:v>41291.0</c:v>
                </c:pt>
                <c:pt idx="125">
                  <c:v>41298.0</c:v>
                </c:pt>
                <c:pt idx="126">
                  <c:v>41305.0</c:v>
                </c:pt>
                <c:pt idx="127">
                  <c:v>41312.0</c:v>
                </c:pt>
                <c:pt idx="128">
                  <c:v>41319.0</c:v>
                </c:pt>
                <c:pt idx="129">
                  <c:v>41326.0</c:v>
                </c:pt>
                <c:pt idx="130">
                  <c:v>41333.0</c:v>
                </c:pt>
                <c:pt idx="131">
                  <c:v>41340.0</c:v>
                </c:pt>
                <c:pt idx="132">
                  <c:v>41347.0</c:v>
                </c:pt>
                <c:pt idx="133">
                  <c:v>41354.0</c:v>
                </c:pt>
                <c:pt idx="134">
                  <c:v>41361.0</c:v>
                </c:pt>
                <c:pt idx="135">
                  <c:v>41368.0</c:v>
                </c:pt>
                <c:pt idx="136">
                  <c:v>41375.0</c:v>
                </c:pt>
                <c:pt idx="137">
                  <c:v>41382.0</c:v>
                </c:pt>
                <c:pt idx="138">
                  <c:v>41389.0</c:v>
                </c:pt>
                <c:pt idx="139">
                  <c:v>41396.0</c:v>
                </c:pt>
                <c:pt idx="140">
                  <c:v>41403.0</c:v>
                </c:pt>
                <c:pt idx="141">
                  <c:v>41410.0</c:v>
                </c:pt>
                <c:pt idx="142">
                  <c:v>41417.0</c:v>
                </c:pt>
                <c:pt idx="143">
                  <c:v>41424.0</c:v>
                </c:pt>
                <c:pt idx="144">
                  <c:v>41060.0</c:v>
                </c:pt>
                <c:pt idx="145">
                  <c:v>41067.0</c:v>
                </c:pt>
                <c:pt idx="146">
                  <c:v>41074.0</c:v>
                </c:pt>
                <c:pt idx="147">
                  <c:v>41081.0</c:v>
                </c:pt>
                <c:pt idx="148">
                  <c:v>41088.0</c:v>
                </c:pt>
                <c:pt idx="149">
                  <c:v>41095.0</c:v>
                </c:pt>
                <c:pt idx="150">
                  <c:v>41102.0</c:v>
                </c:pt>
                <c:pt idx="151">
                  <c:v>41109.0</c:v>
                </c:pt>
                <c:pt idx="152">
                  <c:v>41116.0</c:v>
                </c:pt>
                <c:pt idx="153">
                  <c:v>41123.0</c:v>
                </c:pt>
                <c:pt idx="154">
                  <c:v>41130.0</c:v>
                </c:pt>
                <c:pt idx="155">
                  <c:v>41137.0</c:v>
                </c:pt>
                <c:pt idx="156">
                  <c:v>41144.0</c:v>
                </c:pt>
                <c:pt idx="157">
                  <c:v>41151.0</c:v>
                </c:pt>
                <c:pt idx="158">
                  <c:v>41158.0</c:v>
                </c:pt>
                <c:pt idx="159">
                  <c:v>41165.0</c:v>
                </c:pt>
                <c:pt idx="160">
                  <c:v>41172.0</c:v>
                </c:pt>
                <c:pt idx="161">
                  <c:v>41179.0</c:v>
                </c:pt>
                <c:pt idx="162">
                  <c:v>41186.0</c:v>
                </c:pt>
                <c:pt idx="163">
                  <c:v>41193.0</c:v>
                </c:pt>
                <c:pt idx="164">
                  <c:v>41200.0</c:v>
                </c:pt>
                <c:pt idx="165">
                  <c:v>41207.0</c:v>
                </c:pt>
                <c:pt idx="166">
                  <c:v>41214.0</c:v>
                </c:pt>
                <c:pt idx="167">
                  <c:v>41221.0</c:v>
                </c:pt>
                <c:pt idx="168">
                  <c:v>41228.0</c:v>
                </c:pt>
                <c:pt idx="169">
                  <c:v>41235.0</c:v>
                </c:pt>
                <c:pt idx="170">
                  <c:v>41242.0</c:v>
                </c:pt>
                <c:pt idx="171">
                  <c:v>41249.0</c:v>
                </c:pt>
                <c:pt idx="172">
                  <c:v>41256.0</c:v>
                </c:pt>
                <c:pt idx="173">
                  <c:v>41263.0</c:v>
                </c:pt>
                <c:pt idx="174">
                  <c:v>41270.0</c:v>
                </c:pt>
                <c:pt idx="175">
                  <c:v>41277.0</c:v>
                </c:pt>
                <c:pt idx="176">
                  <c:v>41284.0</c:v>
                </c:pt>
                <c:pt idx="177">
                  <c:v>41291.0</c:v>
                </c:pt>
                <c:pt idx="178">
                  <c:v>41298.0</c:v>
                </c:pt>
                <c:pt idx="179">
                  <c:v>41305.0</c:v>
                </c:pt>
                <c:pt idx="180">
                  <c:v>41312.0</c:v>
                </c:pt>
                <c:pt idx="181">
                  <c:v>41319.0</c:v>
                </c:pt>
                <c:pt idx="182">
                  <c:v>41326.0</c:v>
                </c:pt>
                <c:pt idx="183">
                  <c:v>41333.0</c:v>
                </c:pt>
                <c:pt idx="184">
                  <c:v>41340.0</c:v>
                </c:pt>
                <c:pt idx="185">
                  <c:v>41347.0</c:v>
                </c:pt>
                <c:pt idx="186">
                  <c:v>41354.0</c:v>
                </c:pt>
                <c:pt idx="187">
                  <c:v>41361.0</c:v>
                </c:pt>
                <c:pt idx="188">
                  <c:v>41368.0</c:v>
                </c:pt>
                <c:pt idx="189">
                  <c:v>41375.0</c:v>
                </c:pt>
                <c:pt idx="190">
                  <c:v>41382.0</c:v>
                </c:pt>
                <c:pt idx="191">
                  <c:v>41389.0</c:v>
                </c:pt>
                <c:pt idx="192">
                  <c:v>41396.0</c:v>
                </c:pt>
                <c:pt idx="193">
                  <c:v>41403.0</c:v>
                </c:pt>
                <c:pt idx="194">
                  <c:v>41410.0</c:v>
                </c:pt>
                <c:pt idx="195">
                  <c:v>41417.0</c:v>
                </c:pt>
                <c:pt idx="196">
                  <c:v>41424.0</c:v>
                </c:pt>
                <c:pt idx="197">
                  <c:v>41060.0</c:v>
                </c:pt>
                <c:pt idx="198">
                  <c:v>41067.0</c:v>
                </c:pt>
                <c:pt idx="199">
                  <c:v>41074.0</c:v>
                </c:pt>
                <c:pt idx="200">
                  <c:v>41081.0</c:v>
                </c:pt>
                <c:pt idx="201">
                  <c:v>41088.0</c:v>
                </c:pt>
                <c:pt idx="202">
                  <c:v>41095.0</c:v>
                </c:pt>
                <c:pt idx="203">
                  <c:v>41102.0</c:v>
                </c:pt>
                <c:pt idx="204">
                  <c:v>41109.0</c:v>
                </c:pt>
                <c:pt idx="205">
                  <c:v>41116.0</c:v>
                </c:pt>
                <c:pt idx="206">
                  <c:v>41123.0</c:v>
                </c:pt>
                <c:pt idx="207">
                  <c:v>41130.0</c:v>
                </c:pt>
                <c:pt idx="208">
                  <c:v>41137.0</c:v>
                </c:pt>
                <c:pt idx="209">
                  <c:v>41144.0</c:v>
                </c:pt>
              </c:numCache>
            </c:numRef>
          </c:xVal>
          <c:yVal>
            <c:numRef>
              <c:f>'--Data--'!$DC$284:$DC$286</c:f>
              <c:numCache>
                <c:formatCode>General</c:formatCode>
                <c:ptCount val="3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884600"/>
        <c:axId val="2122514936"/>
      </c:scatterChart>
      <c:valAx>
        <c:axId val="211488460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2514936"/>
        <c:crosses val="autoZero"/>
        <c:crossBetween val="midCat"/>
      </c:valAx>
      <c:valAx>
        <c:axId val="21225149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Acc ET mm/wk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48846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44530484840523"/>
          <c:h val="0.3175406285050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smoothMarker"/>
        <c:varyColors val="0"/>
        <c:ser>
          <c:idx val="0"/>
          <c:order val="0"/>
          <c:tx>
            <c:v>SEBAL(total leaves)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'--Data--'!$W$4:$W$493</c:f>
              <c:numCache>
                <c:formatCode>General</c:formatCode>
                <c:ptCount val="490"/>
                <c:pt idx="19">
                  <c:v>34.72</c:v>
                </c:pt>
                <c:pt idx="21">
                  <c:v>35.0</c:v>
                </c:pt>
                <c:pt idx="23">
                  <c:v>35.0</c:v>
                </c:pt>
                <c:pt idx="25">
                  <c:v>26.54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5.75</c:v>
                </c:pt>
                <c:pt idx="35">
                  <c:v>11.38</c:v>
                </c:pt>
                <c:pt idx="37">
                  <c:v>23.84</c:v>
                </c:pt>
                <c:pt idx="42">
                  <c:v>13.4</c:v>
                </c:pt>
                <c:pt idx="46">
                  <c:v>12.81</c:v>
                </c:pt>
                <c:pt idx="47">
                  <c:v>8.95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35.0</c:v>
                </c:pt>
                <c:pt idx="74">
                  <c:v>35.0</c:v>
                </c:pt>
                <c:pt idx="76">
                  <c:v>29.62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9.34</c:v>
                </c:pt>
                <c:pt idx="85">
                  <c:v>12.61</c:v>
                </c:pt>
                <c:pt idx="87">
                  <c:v>12.29</c:v>
                </c:pt>
                <c:pt idx="88">
                  <c:v>19.02</c:v>
                </c:pt>
                <c:pt idx="89">
                  <c:v>22.09</c:v>
                </c:pt>
                <c:pt idx="90">
                  <c:v>22.21</c:v>
                </c:pt>
                <c:pt idx="95">
                  <c:v>5.71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35.0</c:v>
                </c:pt>
                <c:pt idx="127">
                  <c:v>35.0</c:v>
                </c:pt>
                <c:pt idx="129">
                  <c:v>35.0</c:v>
                </c:pt>
                <c:pt idx="131">
                  <c:v>33.72</c:v>
                </c:pt>
                <c:pt idx="133">
                  <c:v>1.47</c:v>
                </c:pt>
                <c:pt idx="135">
                  <c:v>0.13</c:v>
                </c:pt>
                <c:pt idx="137">
                  <c:v>1.18</c:v>
                </c:pt>
                <c:pt idx="138">
                  <c:v>2.42</c:v>
                </c:pt>
                <c:pt idx="140">
                  <c:v>9.64</c:v>
                </c:pt>
                <c:pt idx="141">
                  <c:v>18.75</c:v>
                </c:pt>
                <c:pt idx="142">
                  <c:v>30.42</c:v>
                </c:pt>
                <c:pt idx="143">
                  <c:v>26.17</c:v>
                </c:pt>
                <c:pt idx="148">
                  <c:v>15.19</c:v>
                </c:pt>
                <c:pt idx="152">
                  <c:v>14.31</c:v>
                </c:pt>
                <c:pt idx="153">
                  <c:v>9.1</c:v>
                </c:pt>
                <c:pt idx="154">
                  <c:v>6.66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35.0</c:v>
                </c:pt>
                <c:pt idx="180">
                  <c:v>35.0</c:v>
                </c:pt>
                <c:pt idx="182">
                  <c:v>35.0</c:v>
                </c:pt>
                <c:pt idx="184">
                  <c:v>27.8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8.61</c:v>
                </c:pt>
                <c:pt idx="194">
                  <c:v>15.56</c:v>
                </c:pt>
                <c:pt idx="196">
                  <c:v>21.75</c:v>
                </c:pt>
                <c:pt idx="201">
                  <c:v>11.56</c:v>
                </c:pt>
                <c:pt idx="205">
                  <c:v>12.65</c:v>
                </c:pt>
                <c:pt idx="206">
                  <c:v>8.53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27.67</c:v>
                </c:pt>
                <c:pt idx="233">
                  <c:v>30.49</c:v>
                </c:pt>
                <c:pt idx="235">
                  <c:v>26.1</c:v>
                </c:pt>
                <c:pt idx="237">
                  <c:v>23.92</c:v>
                </c:pt>
                <c:pt idx="239">
                  <c:v>12.1</c:v>
                </c:pt>
                <c:pt idx="241">
                  <c:v>9.1</c:v>
                </c:pt>
                <c:pt idx="243">
                  <c:v>11.1</c:v>
                </c:pt>
                <c:pt idx="247">
                  <c:v>4.38</c:v>
                </c:pt>
                <c:pt idx="248">
                  <c:v>4.35</c:v>
                </c:pt>
                <c:pt idx="249">
                  <c:v>5.22</c:v>
                </c:pt>
                <c:pt idx="251">
                  <c:v>5.13</c:v>
                </c:pt>
                <c:pt idx="253">
                  <c:v>5.07</c:v>
                </c:pt>
                <c:pt idx="254">
                  <c:v>2.34</c:v>
                </c:pt>
                <c:pt idx="258">
                  <c:v>6.39</c:v>
                </c:pt>
                <c:pt idx="259">
                  <c:v>9.56</c:v>
                </c:pt>
                <c:pt idx="260">
                  <c:v>11.77</c:v>
                </c:pt>
                <c:pt idx="261">
                  <c:v>12.01</c:v>
                </c:pt>
                <c:pt idx="263">
                  <c:v>11.7</c:v>
                </c:pt>
                <c:pt idx="264">
                  <c:v>10.09</c:v>
                </c:pt>
                <c:pt idx="284">
                  <c:v>29.85</c:v>
                </c:pt>
                <c:pt idx="286">
                  <c:v>10.56</c:v>
                </c:pt>
                <c:pt idx="288">
                  <c:v>26.28</c:v>
                </c:pt>
                <c:pt idx="290">
                  <c:v>33.97</c:v>
                </c:pt>
                <c:pt idx="292">
                  <c:v>9.210000000000001</c:v>
                </c:pt>
                <c:pt idx="294">
                  <c:v>17.5</c:v>
                </c:pt>
                <c:pt idx="296">
                  <c:v>2.94</c:v>
                </c:pt>
                <c:pt idx="297">
                  <c:v>4.83</c:v>
                </c:pt>
                <c:pt idx="299">
                  <c:v>0.29</c:v>
                </c:pt>
                <c:pt idx="300">
                  <c:v>0.41</c:v>
                </c:pt>
                <c:pt idx="302">
                  <c:v>14.05</c:v>
                </c:pt>
                <c:pt idx="306">
                  <c:v>3.26</c:v>
                </c:pt>
                <c:pt idx="307">
                  <c:v>4.79</c:v>
                </c:pt>
                <c:pt idx="311">
                  <c:v>4.48</c:v>
                </c:pt>
                <c:pt idx="312">
                  <c:v>4.92</c:v>
                </c:pt>
                <c:pt idx="313">
                  <c:v>10.77</c:v>
                </c:pt>
                <c:pt idx="314">
                  <c:v>13.53</c:v>
                </c:pt>
                <c:pt idx="316">
                  <c:v>16.88</c:v>
                </c:pt>
                <c:pt idx="317">
                  <c:v>14.97</c:v>
                </c:pt>
                <c:pt idx="337">
                  <c:v>29.64</c:v>
                </c:pt>
                <c:pt idx="339">
                  <c:v>13.47</c:v>
                </c:pt>
                <c:pt idx="341">
                  <c:v>19.15</c:v>
                </c:pt>
                <c:pt idx="343">
                  <c:v>4.23</c:v>
                </c:pt>
                <c:pt idx="345">
                  <c:v>13.09</c:v>
                </c:pt>
                <c:pt idx="347">
                  <c:v>16.74</c:v>
                </c:pt>
                <c:pt idx="349">
                  <c:v>5.9</c:v>
                </c:pt>
                <c:pt idx="350">
                  <c:v>9.09</c:v>
                </c:pt>
                <c:pt idx="352">
                  <c:v>0.44</c:v>
                </c:pt>
                <c:pt idx="353">
                  <c:v>0.89</c:v>
                </c:pt>
                <c:pt idx="354">
                  <c:v>6.67</c:v>
                </c:pt>
                <c:pt idx="360">
                  <c:v>14.21</c:v>
                </c:pt>
                <c:pt idx="364">
                  <c:v>3.25</c:v>
                </c:pt>
                <c:pt idx="365">
                  <c:v>13.42</c:v>
                </c:pt>
                <c:pt idx="366">
                  <c:v>19.48</c:v>
                </c:pt>
                <c:pt idx="367">
                  <c:v>19.41</c:v>
                </c:pt>
                <c:pt idx="369">
                  <c:v>19.89</c:v>
                </c:pt>
                <c:pt idx="370">
                  <c:v>5.28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8.74</c:v>
                </c:pt>
                <c:pt idx="402">
                  <c:v>9.64</c:v>
                </c:pt>
                <c:pt idx="403">
                  <c:v>7.51</c:v>
                </c:pt>
                <c:pt idx="405">
                  <c:v>5.92</c:v>
                </c:pt>
                <c:pt idx="406">
                  <c:v>9.4</c:v>
                </c:pt>
                <c:pt idx="408">
                  <c:v>12.47</c:v>
                </c:pt>
                <c:pt idx="412">
                  <c:v>7.86</c:v>
                </c:pt>
                <c:pt idx="413">
                  <c:v>3.45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35.0</c:v>
                </c:pt>
                <c:pt idx="445">
                  <c:v>35.0</c:v>
                </c:pt>
                <c:pt idx="447">
                  <c:v>34.52</c:v>
                </c:pt>
                <c:pt idx="449">
                  <c:v>20.16</c:v>
                </c:pt>
                <c:pt idx="451">
                  <c:v>1.01</c:v>
                </c:pt>
                <c:pt idx="453">
                  <c:v>4.89</c:v>
                </c:pt>
                <c:pt idx="455">
                  <c:v>11.82</c:v>
                </c:pt>
                <c:pt idx="456">
                  <c:v>12.17</c:v>
                </c:pt>
                <c:pt idx="458">
                  <c:v>13.38</c:v>
                </c:pt>
                <c:pt idx="459">
                  <c:v>23.02</c:v>
                </c:pt>
                <c:pt idx="461">
                  <c:v>26.47</c:v>
                </c:pt>
                <c:pt idx="466">
                  <c:v>11.87</c:v>
                </c:pt>
                <c:pt idx="470">
                  <c:v>9.97</c:v>
                </c:pt>
                <c:pt idx="471">
                  <c:v>8.35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1"/>
          <c:order val="1"/>
          <c:tx>
            <c:v>SEBAL(upperleaves)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'--Data--'!$X$4:$X$493</c:f>
              <c:numCache>
                <c:formatCode>General</c:formatCode>
                <c:ptCount val="490"/>
                <c:pt idx="19">
                  <c:v>82.03</c:v>
                </c:pt>
                <c:pt idx="21">
                  <c:v>83.63</c:v>
                </c:pt>
                <c:pt idx="23">
                  <c:v>81.42</c:v>
                </c:pt>
                <c:pt idx="25">
                  <c:v>47.95</c:v>
                </c:pt>
                <c:pt idx="27">
                  <c:v>0.57</c:v>
                </c:pt>
                <c:pt idx="29">
                  <c:v>0.1</c:v>
                </c:pt>
                <c:pt idx="31">
                  <c:v>0.27</c:v>
                </c:pt>
                <c:pt idx="32">
                  <c:v>0.3</c:v>
                </c:pt>
                <c:pt idx="34">
                  <c:v>9.1</c:v>
                </c:pt>
                <c:pt idx="35">
                  <c:v>21.85</c:v>
                </c:pt>
                <c:pt idx="37">
                  <c:v>54.25</c:v>
                </c:pt>
                <c:pt idx="42">
                  <c:v>24.14</c:v>
                </c:pt>
                <c:pt idx="46">
                  <c:v>23.09</c:v>
                </c:pt>
                <c:pt idx="47">
                  <c:v>11.59</c:v>
                </c:pt>
                <c:pt idx="48">
                  <c:v>5.19</c:v>
                </c:pt>
                <c:pt idx="49">
                  <c:v>5.49</c:v>
                </c:pt>
                <c:pt idx="51">
                  <c:v>6.59</c:v>
                </c:pt>
                <c:pt idx="52">
                  <c:v>5.66</c:v>
                </c:pt>
                <c:pt idx="72">
                  <c:v>62.9</c:v>
                </c:pt>
                <c:pt idx="74">
                  <c:v>64.71</c:v>
                </c:pt>
                <c:pt idx="76">
                  <c:v>48.29</c:v>
                </c:pt>
                <c:pt idx="78">
                  <c:v>10.75</c:v>
                </c:pt>
                <c:pt idx="80">
                  <c:v>1.25</c:v>
                </c:pt>
                <c:pt idx="82">
                  <c:v>4.02</c:v>
                </c:pt>
                <c:pt idx="84">
                  <c:v>16.17</c:v>
                </c:pt>
                <c:pt idx="85">
                  <c:v>24.36</c:v>
                </c:pt>
                <c:pt idx="87">
                  <c:v>24.82</c:v>
                </c:pt>
                <c:pt idx="88">
                  <c:v>43.95</c:v>
                </c:pt>
                <c:pt idx="89">
                  <c:v>51.95</c:v>
                </c:pt>
                <c:pt idx="90">
                  <c:v>51.09</c:v>
                </c:pt>
                <c:pt idx="95">
                  <c:v>8.24</c:v>
                </c:pt>
                <c:pt idx="99">
                  <c:v>5.0</c:v>
                </c:pt>
                <c:pt idx="100">
                  <c:v>4.46</c:v>
                </c:pt>
                <c:pt idx="101">
                  <c:v>3.07</c:v>
                </c:pt>
                <c:pt idx="102">
                  <c:v>3.52</c:v>
                </c:pt>
                <c:pt idx="104">
                  <c:v>4.24</c:v>
                </c:pt>
                <c:pt idx="105">
                  <c:v>3.56</c:v>
                </c:pt>
                <c:pt idx="125">
                  <c:v>74.72</c:v>
                </c:pt>
                <c:pt idx="127">
                  <c:v>78.72</c:v>
                </c:pt>
                <c:pt idx="129">
                  <c:v>74.48</c:v>
                </c:pt>
                <c:pt idx="131">
                  <c:v>66.79</c:v>
                </c:pt>
                <c:pt idx="133">
                  <c:v>0.28</c:v>
                </c:pt>
                <c:pt idx="135">
                  <c:v>0.13</c:v>
                </c:pt>
                <c:pt idx="137">
                  <c:v>1.18</c:v>
                </c:pt>
                <c:pt idx="138">
                  <c:v>2.44</c:v>
                </c:pt>
                <c:pt idx="140">
                  <c:v>17.77</c:v>
                </c:pt>
                <c:pt idx="141">
                  <c:v>42.9</c:v>
                </c:pt>
                <c:pt idx="142">
                  <c:v>72.48</c:v>
                </c:pt>
                <c:pt idx="143">
                  <c:v>62.63</c:v>
                </c:pt>
                <c:pt idx="148">
                  <c:v>29.51</c:v>
                </c:pt>
                <c:pt idx="152">
                  <c:v>27.27</c:v>
                </c:pt>
                <c:pt idx="153">
                  <c:v>12.59</c:v>
                </c:pt>
                <c:pt idx="154">
                  <c:v>6.86</c:v>
                </c:pt>
                <c:pt idx="155">
                  <c:v>5.23</c:v>
                </c:pt>
                <c:pt idx="157">
                  <c:v>4.63</c:v>
                </c:pt>
                <c:pt idx="158">
                  <c:v>3.15</c:v>
                </c:pt>
                <c:pt idx="178">
                  <c:v>83.07</c:v>
                </c:pt>
                <c:pt idx="180">
                  <c:v>83.1</c:v>
                </c:pt>
                <c:pt idx="182">
                  <c:v>81.08</c:v>
                </c:pt>
                <c:pt idx="184">
                  <c:v>46.59</c:v>
                </c:pt>
                <c:pt idx="186">
                  <c:v>0.57</c:v>
                </c:pt>
                <c:pt idx="188">
                  <c:v>4.58</c:v>
                </c:pt>
                <c:pt idx="190">
                  <c:v>5.34</c:v>
                </c:pt>
                <c:pt idx="191">
                  <c:v>5.8</c:v>
                </c:pt>
                <c:pt idx="193">
                  <c:v>14.57</c:v>
                </c:pt>
                <c:pt idx="194">
                  <c:v>30.66</c:v>
                </c:pt>
                <c:pt idx="196">
                  <c:v>47.04</c:v>
                </c:pt>
                <c:pt idx="201">
                  <c:v>19.55</c:v>
                </c:pt>
                <c:pt idx="205">
                  <c:v>20.72</c:v>
                </c:pt>
                <c:pt idx="206">
                  <c:v>9.41</c:v>
                </c:pt>
                <c:pt idx="207">
                  <c:v>6.5</c:v>
                </c:pt>
                <c:pt idx="208">
                  <c:v>5.97</c:v>
                </c:pt>
                <c:pt idx="210">
                  <c:v>7.23</c:v>
                </c:pt>
                <c:pt idx="211">
                  <c:v>4.91</c:v>
                </c:pt>
                <c:pt idx="231">
                  <c:v>52.51</c:v>
                </c:pt>
                <c:pt idx="233">
                  <c:v>63.62</c:v>
                </c:pt>
                <c:pt idx="235">
                  <c:v>60.45</c:v>
                </c:pt>
                <c:pt idx="237">
                  <c:v>57.22</c:v>
                </c:pt>
                <c:pt idx="239">
                  <c:v>27.38</c:v>
                </c:pt>
                <c:pt idx="241">
                  <c:v>17.54</c:v>
                </c:pt>
                <c:pt idx="243">
                  <c:v>22.01</c:v>
                </c:pt>
                <c:pt idx="247">
                  <c:v>6.51</c:v>
                </c:pt>
                <c:pt idx="248">
                  <c:v>6.46</c:v>
                </c:pt>
                <c:pt idx="249">
                  <c:v>7.69</c:v>
                </c:pt>
                <c:pt idx="251">
                  <c:v>8.06</c:v>
                </c:pt>
                <c:pt idx="253">
                  <c:v>8.01</c:v>
                </c:pt>
                <c:pt idx="254">
                  <c:v>2.97</c:v>
                </c:pt>
                <c:pt idx="258">
                  <c:v>10.27</c:v>
                </c:pt>
                <c:pt idx="259">
                  <c:v>16.31</c:v>
                </c:pt>
                <c:pt idx="260">
                  <c:v>22.42</c:v>
                </c:pt>
                <c:pt idx="261">
                  <c:v>23.28</c:v>
                </c:pt>
                <c:pt idx="263">
                  <c:v>22.39</c:v>
                </c:pt>
                <c:pt idx="264">
                  <c:v>19.21</c:v>
                </c:pt>
                <c:pt idx="284">
                  <c:v>56.28</c:v>
                </c:pt>
                <c:pt idx="286">
                  <c:v>10.56</c:v>
                </c:pt>
                <c:pt idx="288">
                  <c:v>52.11</c:v>
                </c:pt>
                <c:pt idx="290">
                  <c:v>80.33</c:v>
                </c:pt>
                <c:pt idx="292">
                  <c:v>16.08</c:v>
                </c:pt>
                <c:pt idx="294">
                  <c:v>41.83</c:v>
                </c:pt>
                <c:pt idx="296">
                  <c:v>2.94</c:v>
                </c:pt>
                <c:pt idx="297">
                  <c:v>5.96</c:v>
                </c:pt>
                <c:pt idx="299">
                  <c:v>0.29</c:v>
                </c:pt>
                <c:pt idx="300">
                  <c:v>0.41</c:v>
                </c:pt>
                <c:pt idx="302">
                  <c:v>24.96</c:v>
                </c:pt>
                <c:pt idx="306">
                  <c:v>3.6</c:v>
                </c:pt>
                <c:pt idx="307">
                  <c:v>6.07</c:v>
                </c:pt>
                <c:pt idx="311">
                  <c:v>4.91</c:v>
                </c:pt>
                <c:pt idx="312">
                  <c:v>5.52</c:v>
                </c:pt>
                <c:pt idx="313">
                  <c:v>18.85</c:v>
                </c:pt>
                <c:pt idx="314">
                  <c:v>27.48</c:v>
                </c:pt>
                <c:pt idx="316">
                  <c:v>39.44</c:v>
                </c:pt>
                <c:pt idx="317">
                  <c:v>35.08</c:v>
                </c:pt>
                <c:pt idx="337">
                  <c:v>59.68</c:v>
                </c:pt>
                <c:pt idx="339">
                  <c:v>15.72</c:v>
                </c:pt>
                <c:pt idx="341">
                  <c:v>30.01</c:v>
                </c:pt>
                <c:pt idx="343">
                  <c:v>4.23</c:v>
                </c:pt>
                <c:pt idx="345">
                  <c:v>27.43</c:v>
                </c:pt>
                <c:pt idx="347">
                  <c:v>40.07</c:v>
                </c:pt>
                <c:pt idx="349">
                  <c:v>6.96</c:v>
                </c:pt>
                <c:pt idx="350">
                  <c:v>16.14</c:v>
                </c:pt>
                <c:pt idx="352">
                  <c:v>0.44</c:v>
                </c:pt>
                <c:pt idx="353">
                  <c:v>0.89</c:v>
                </c:pt>
                <c:pt idx="354">
                  <c:v>10.42</c:v>
                </c:pt>
                <c:pt idx="360">
                  <c:v>30.12</c:v>
                </c:pt>
                <c:pt idx="364">
                  <c:v>3.59</c:v>
                </c:pt>
                <c:pt idx="365">
                  <c:v>28.67</c:v>
                </c:pt>
                <c:pt idx="366">
                  <c:v>46.57</c:v>
                </c:pt>
                <c:pt idx="367">
                  <c:v>46.47</c:v>
                </c:pt>
                <c:pt idx="369">
                  <c:v>47.63</c:v>
                </c:pt>
                <c:pt idx="370">
                  <c:v>6.84</c:v>
                </c:pt>
                <c:pt idx="390">
                  <c:v>14.85</c:v>
                </c:pt>
                <c:pt idx="392">
                  <c:v>21.9</c:v>
                </c:pt>
                <c:pt idx="394">
                  <c:v>14.12</c:v>
                </c:pt>
                <c:pt idx="396">
                  <c:v>11.32</c:v>
                </c:pt>
                <c:pt idx="398">
                  <c:v>6.6</c:v>
                </c:pt>
                <c:pt idx="400">
                  <c:v>9.53</c:v>
                </c:pt>
                <c:pt idx="402">
                  <c:v>10.27</c:v>
                </c:pt>
                <c:pt idx="403">
                  <c:v>8.39</c:v>
                </c:pt>
                <c:pt idx="405">
                  <c:v>8.83</c:v>
                </c:pt>
                <c:pt idx="406">
                  <c:v>15.49</c:v>
                </c:pt>
                <c:pt idx="408">
                  <c:v>21.24</c:v>
                </c:pt>
                <c:pt idx="412">
                  <c:v>14.78</c:v>
                </c:pt>
                <c:pt idx="413">
                  <c:v>4.72</c:v>
                </c:pt>
                <c:pt idx="417">
                  <c:v>3.35</c:v>
                </c:pt>
                <c:pt idx="418">
                  <c:v>6.7</c:v>
                </c:pt>
                <c:pt idx="419">
                  <c:v>7.06</c:v>
                </c:pt>
                <c:pt idx="420">
                  <c:v>6.97</c:v>
                </c:pt>
                <c:pt idx="422">
                  <c:v>5.769999999999999</c:v>
                </c:pt>
                <c:pt idx="423">
                  <c:v>4.68</c:v>
                </c:pt>
                <c:pt idx="443">
                  <c:v>76.05</c:v>
                </c:pt>
                <c:pt idx="445">
                  <c:v>78.58</c:v>
                </c:pt>
                <c:pt idx="447">
                  <c:v>70.31</c:v>
                </c:pt>
                <c:pt idx="449">
                  <c:v>23.03</c:v>
                </c:pt>
                <c:pt idx="451">
                  <c:v>1.01</c:v>
                </c:pt>
                <c:pt idx="453">
                  <c:v>4.9</c:v>
                </c:pt>
                <c:pt idx="455">
                  <c:v>16.25</c:v>
                </c:pt>
                <c:pt idx="456">
                  <c:v>21.01</c:v>
                </c:pt>
                <c:pt idx="458">
                  <c:v>28.66</c:v>
                </c:pt>
                <c:pt idx="459">
                  <c:v>55.12</c:v>
                </c:pt>
                <c:pt idx="461">
                  <c:v>63.35</c:v>
                </c:pt>
                <c:pt idx="466">
                  <c:v>21.83</c:v>
                </c:pt>
                <c:pt idx="470">
                  <c:v>15.34</c:v>
                </c:pt>
                <c:pt idx="471">
                  <c:v>8.81</c:v>
                </c:pt>
                <c:pt idx="472">
                  <c:v>5.88</c:v>
                </c:pt>
                <c:pt idx="473">
                  <c:v>5.65</c:v>
                </c:pt>
                <c:pt idx="475">
                  <c:v>3.15</c:v>
                </c:pt>
                <c:pt idx="476">
                  <c:v>3.73</c:v>
                </c:pt>
              </c:numCache>
            </c:numRef>
          </c:yVal>
          <c:smooth val="1"/>
        </c:ser>
        <c:ser>
          <c:idx val="2"/>
          <c:order val="2"/>
          <c:tx>
            <c:v>SPAD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'--Data--'!$BA$4:$BA$493</c:f>
              <c:numCache>
                <c:formatCode>General</c:formatCode>
                <c:ptCount val="490"/>
                <c:pt idx="32">
                  <c:v>54.8</c:v>
                </c:pt>
                <c:pt idx="37">
                  <c:v>49.6</c:v>
                </c:pt>
                <c:pt idx="39">
                  <c:v>47.7</c:v>
                </c:pt>
                <c:pt idx="41">
                  <c:v>50.0</c:v>
                </c:pt>
                <c:pt idx="42">
                  <c:v>43.1</c:v>
                </c:pt>
                <c:pt idx="85">
                  <c:v>53.5</c:v>
                </c:pt>
                <c:pt idx="89">
                  <c:v>55.1</c:v>
                </c:pt>
                <c:pt idx="91">
                  <c:v>52.5</c:v>
                </c:pt>
                <c:pt idx="93">
                  <c:v>55.0</c:v>
                </c:pt>
                <c:pt idx="95">
                  <c:v>40.27</c:v>
                </c:pt>
                <c:pt idx="138">
                  <c:v>64.8</c:v>
                </c:pt>
                <c:pt idx="142">
                  <c:v>48.7</c:v>
                </c:pt>
                <c:pt idx="145">
                  <c:v>55.3</c:v>
                </c:pt>
                <c:pt idx="146">
                  <c:v>54.1</c:v>
                </c:pt>
                <c:pt idx="148">
                  <c:v>53.2</c:v>
                </c:pt>
                <c:pt idx="191">
                  <c:v>56.8</c:v>
                </c:pt>
                <c:pt idx="195">
                  <c:v>45.8</c:v>
                </c:pt>
                <c:pt idx="197">
                  <c:v>56.4</c:v>
                </c:pt>
                <c:pt idx="200">
                  <c:v>53.5</c:v>
                </c:pt>
                <c:pt idx="202">
                  <c:v>52.9</c:v>
                </c:pt>
                <c:pt idx="244">
                  <c:v>30.8</c:v>
                </c:pt>
                <c:pt idx="247">
                  <c:v>29.1</c:v>
                </c:pt>
                <c:pt idx="249">
                  <c:v>34.6</c:v>
                </c:pt>
                <c:pt idx="297">
                  <c:v>48.3</c:v>
                </c:pt>
                <c:pt idx="302">
                  <c:v>46.4</c:v>
                </c:pt>
                <c:pt idx="303">
                  <c:v>48.3</c:v>
                </c:pt>
                <c:pt idx="306">
                  <c:v>30.0</c:v>
                </c:pt>
                <c:pt idx="308">
                  <c:v>33.4</c:v>
                </c:pt>
                <c:pt idx="350">
                  <c:v>47.6</c:v>
                </c:pt>
                <c:pt idx="354">
                  <c:v>56.1</c:v>
                </c:pt>
                <c:pt idx="358">
                  <c:v>52.6</c:v>
                </c:pt>
                <c:pt idx="359">
                  <c:v>54.0</c:v>
                </c:pt>
                <c:pt idx="360">
                  <c:v>60.3</c:v>
                </c:pt>
                <c:pt idx="403">
                  <c:v>43.2</c:v>
                </c:pt>
                <c:pt idx="407">
                  <c:v>39.7</c:v>
                </c:pt>
                <c:pt idx="409">
                  <c:v>41.7</c:v>
                </c:pt>
                <c:pt idx="410">
                  <c:v>42.8</c:v>
                </c:pt>
                <c:pt idx="412">
                  <c:v>43.0</c:v>
                </c:pt>
                <c:pt idx="413">
                  <c:v>41.3</c:v>
                </c:pt>
                <c:pt idx="456">
                  <c:v>53.6</c:v>
                </c:pt>
                <c:pt idx="460">
                  <c:v>50.6</c:v>
                </c:pt>
                <c:pt idx="462">
                  <c:v>54.7</c:v>
                </c:pt>
                <c:pt idx="464">
                  <c:v>53.4</c:v>
                </c:pt>
                <c:pt idx="466">
                  <c:v>46.9</c:v>
                </c:pt>
              </c:numCache>
            </c:numRef>
          </c:yVal>
          <c:smooth val="1"/>
        </c:ser>
        <c:ser>
          <c:idx val="3"/>
          <c:order val="3"/>
          <c:tx>
            <c:v>Meas(leafN)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505608"/>
        <c:axId val="2124161736"/>
      </c:scatterChart>
      <c:scatterChart>
        <c:scatterStyle val="smoothMarker"/>
        <c:varyColors val="0"/>
        <c:ser>
          <c:idx val="4"/>
          <c:order val="4"/>
          <c:tx>
            <c:v>Nleaf%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'--Data--'!$CB$4:$CB$493</c:f>
              <c:numCache>
                <c:formatCode>General</c:formatCode>
                <c:ptCount val="490"/>
                <c:pt idx="33">
                  <c:v>4.36</c:v>
                </c:pt>
                <c:pt idx="36">
                  <c:v>0.0</c:v>
                </c:pt>
                <c:pt idx="37">
                  <c:v>3.4</c:v>
                </c:pt>
                <c:pt idx="39">
                  <c:v>3.43</c:v>
                </c:pt>
                <c:pt idx="42">
                  <c:v>2.58</c:v>
                </c:pt>
                <c:pt idx="43">
                  <c:v>0.0</c:v>
                </c:pt>
                <c:pt idx="44">
                  <c:v>0.0</c:v>
                </c:pt>
                <c:pt idx="81">
                  <c:v>6.52</c:v>
                </c:pt>
                <c:pt idx="82">
                  <c:v>6.52</c:v>
                </c:pt>
                <c:pt idx="86">
                  <c:v>4.13</c:v>
                </c:pt>
                <c:pt idx="89">
                  <c:v>0.0</c:v>
                </c:pt>
                <c:pt idx="90">
                  <c:v>3.57</c:v>
                </c:pt>
                <c:pt idx="92">
                  <c:v>3.31</c:v>
                </c:pt>
                <c:pt idx="95">
                  <c:v>2.11</c:v>
                </c:pt>
                <c:pt idx="96">
                  <c:v>0.0</c:v>
                </c:pt>
                <c:pt idx="97">
                  <c:v>0.0</c:v>
                </c:pt>
                <c:pt idx="139">
                  <c:v>5.05</c:v>
                </c:pt>
                <c:pt idx="142">
                  <c:v>0.0</c:v>
                </c:pt>
                <c:pt idx="143">
                  <c:v>2.85</c:v>
                </c:pt>
                <c:pt idx="145">
                  <c:v>3.4</c:v>
                </c:pt>
                <c:pt idx="148">
                  <c:v>2.67</c:v>
                </c:pt>
                <c:pt idx="149">
                  <c:v>0.0</c:v>
                </c:pt>
                <c:pt idx="150">
                  <c:v>0.0</c:v>
                </c:pt>
                <c:pt idx="192">
                  <c:v>4.42</c:v>
                </c:pt>
                <c:pt idx="195">
                  <c:v>0.0</c:v>
                </c:pt>
                <c:pt idx="196">
                  <c:v>3.58</c:v>
                </c:pt>
                <c:pt idx="198">
                  <c:v>2.36</c:v>
                </c:pt>
                <c:pt idx="201">
                  <c:v>2.4</c:v>
                </c:pt>
                <c:pt idx="202">
                  <c:v>0.0</c:v>
                </c:pt>
                <c:pt idx="203">
                  <c:v>0.0</c:v>
                </c:pt>
                <c:pt idx="240">
                  <c:v>2.49</c:v>
                </c:pt>
                <c:pt idx="241">
                  <c:v>2.49</c:v>
                </c:pt>
                <c:pt idx="245">
                  <c:v>2.43</c:v>
                </c:pt>
                <c:pt idx="248">
                  <c:v>0.0</c:v>
                </c:pt>
                <c:pt idx="249">
                  <c:v>3.7</c:v>
                </c:pt>
                <c:pt idx="251">
                  <c:v>2.17</c:v>
                </c:pt>
                <c:pt idx="255">
                  <c:v>0.0</c:v>
                </c:pt>
                <c:pt idx="256">
                  <c:v>0.0</c:v>
                </c:pt>
                <c:pt idx="293">
                  <c:v>6.83</c:v>
                </c:pt>
                <c:pt idx="294">
                  <c:v>6.83</c:v>
                </c:pt>
                <c:pt idx="298">
                  <c:v>6.26</c:v>
                </c:pt>
                <c:pt idx="301">
                  <c:v>0.0</c:v>
                </c:pt>
                <c:pt idx="302">
                  <c:v>5.84</c:v>
                </c:pt>
                <c:pt idx="304">
                  <c:v>6.04</c:v>
                </c:pt>
                <c:pt idx="307">
                  <c:v>6.84</c:v>
                </c:pt>
                <c:pt idx="308">
                  <c:v>6.79</c:v>
                </c:pt>
                <c:pt idx="309">
                  <c:v>0.0</c:v>
                </c:pt>
                <c:pt idx="354">
                  <c:v>0.0</c:v>
                </c:pt>
                <c:pt idx="355">
                  <c:v>6.29</c:v>
                </c:pt>
                <c:pt idx="360">
                  <c:v>5.88</c:v>
                </c:pt>
                <c:pt idx="361">
                  <c:v>5.88</c:v>
                </c:pt>
                <c:pt idx="362">
                  <c:v>0.0</c:v>
                </c:pt>
                <c:pt idx="407">
                  <c:v>0.0</c:v>
                </c:pt>
                <c:pt idx="408">
                  <c:v>3.65</c:v>
                </c:pt>
                <c:pt idx="410">
                  <c:v>3.24</c:v>
                </c:pt>
                <c:pt idx="413">
                  <c:v>3.07</c:v>
                </c:pt>
                <c:pt idx="414">
                  <c:v>3.045</c:v>
                </c:pt>
                <c:pt idx="415">
                  <c:v>2.5</c:v>
                </c:pt>
                <c:pt idx="460">
                  <c:v>0.0</c:v>
                </c:pt>
                <c:pt idx="461">
                  <c:v>3.31</c:v>
                </c:pt>
                <c:pt idx="463">
                  <c:v>3.34</c:v>
                </c:pt>
                <c:pt idx="466">
                  <c:v>2.34</c:v>
                </c:pt>
                <c:pt idx="467">
                  <c:v>0.0</c:v>
                </c:pt>
                <c:pt idx="468">
                  <c:v>2.69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610584"/>
        <c:axId val="2124266184"/>
      </c:scatterChart>
      <c:valAx>
        <c:axId val="212350560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24161736"/>
        <c:crosses val="autoZero"/>
        <c:crossBetween val="midCat"/>
      </c:valAx>
      <c:valAx>
        <c:axId val="2124161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Nitrogen kg/ha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3505608"/>
        <c:crosses val="autoZero"/>
        <c:crossBetween val="midCat"/>
      </c:valAx>
      <c:valAx>
        <c:axId val="21242661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Nitrogen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610584"/>
        <c:crosses val="max"/>
        <c:crossBetween val="midCat"/>
      </c:valAx>
      <c:valAx>
        <c:axId val="-211161058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12426618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217076552531103"/>
          <c:h val="0.26507072259885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'--Data--'!$T$4:$T$493</c:f>
              <c:numCache>
                <c:formatCode>General</c:formatCode>
                <c:ptCount val="490"/>
                <c:pt idx="18">
                  <c:v>84.9999999999999</c:v>
                </c:pt>
                <c:pt idx="19">
                  <c:v>84.9999999999999</c:v>
                </c:pt>
                <c:pt idx="20">
                  <c:v>84.9999999999999</c:v>
                </c:pt>
                <c:pt idx="21">
                  <c:v>85.9999999999999</c:v>
                </c:pt>
                <c:pt idx="22">
                  <c:v>85.9999999999999</c:v>
                </c:pt>
                <c:pt idx="23">
                  <c:v>84.9999999999999</c:v>
                </c:pt>
                <c:pt idx="24">
                  <c:v>84.9999999999999</c:v>
                </c:pt>
                <c:pt idx="25">
                  <c:v>70.9999999999999</c:v>
                </c:pt>
                <c:pt idx="26">
                  <c:v>70.9999999999999</c:v>
                </c:pt>
                <c:pt idx="27">
                  <c:v>12.0</c:v>
                </c:pt>
                <c:pt idx="28">
                  <c:v>12.0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14.9999999999999</c:v>
                </c:pt>
                <c:pt idx="33">
                  <c:v>14.9999999999999</c:v>
                </c:pt>
                <c:pt idx="34">
                  <c:v>65.0</c:v>
                </c:pt>
                <c:pt idx="35">
                  <c:v>75.0</c:v>
                </c:pt>
                <c:pt idx="36">
                  <c:v>75.0</c:v>
                </c:pt>
                <c:pt idx="37">
                  <c:v>75.0</c:v>
                </c:pt>
                <c:pt idx="38">
                  <c:v>82.9999999999999</c:v>
                </c:pt>
                <c:pt idx="39">
                  <c:v>82.9999999999999</c:v>
                </c:pt>
                <c:pt idx="40">
                  <c:v>82.9999999999999</c:v>
                </c:pt>
                <c:pt idx="41">
                  <c:v>82.9999999999999</c:v>
                </c:pt>
                <c:pt idx="42">
                  <c:v>82.9999999999999</c:v>
                </c:pt>
                <c:pt idx="43">
                  <c:v>71.9999999999999</c:v>
                </c:pt>
                <c:pt idx="44">
                  <c:v>71.9999999999999</c:v>
                </c:pt>
                <c:pt idx="45">
                  <c:v>71.9999999999999</c:v>
                </c:pt>
                <c:pt idx="46">
                  <c:v>71.9999999999999</c:v>
                </c:pt>
                <c:pt idx="47">
                  <c:v>54.0</c:v>
                </c:pt>
                <c:pt idx="48">
                  <c:v>33.0</c:v>
                </c:pt>
                <c:pt idx="49">
                  <c:v>33.0</c:v>
                </c:pt>
                <c:pt idx="50">
                  <c:v>26.0</c:v>
                </c:pt>
                <c:pt idx="51">
                  <c:v>28.0</c:v>
                </c:pt>
                <c:pt idx="52">
                  <c:v>28.0</c:v>
                </c:pt>
                <c:pt idx="71">
                  <c:v>71.9999999999999</c:v>
                </c:pt>
                <c:pt idx="72">
                  <c:v>71.9999999999999</c:v>
                </c:pt>
                <c:pt idx="73">
                  <c:v>71.9999999999999</c:v>
                </c:pt>
                <c:pt idx="74">
                  <c:v>73.9999999999999</c:v>
                </c:pt>
                <c:pt idx="75">
                  <c:v>73.9999999999999</c:v>
                </c:pt>
                <c:pt idx="76">
                  <c:v>67.0</c:v>
                </c:pt>
                <c:pt idx="77">
                  <c:v>67.0</c:v>
                </c:pt>
                <c:pt idx="78">
                  <c:v>17.9999999999999</c:v>
                </c:pt>
                <c:pt idx="79">
                  <c:v>17.9999999999999</c:v>
                </c:pt>
                <c:pt idx="80">
                  <c:v>2.99999999999999</c:v>
                </c:pt>
                <c:pt idx="81">
                  <c:v>2.99999999999999</c:v>
                </c:pt>
                <c:pt idx="82">
                  <c:v>22.0</c:v>
                </c:pt>
                <c:pt idx="83">
                  <c:v>22.0</c:v>
                </c:pt>
                <c:pt idx="84">
                  <c:v>69.9999999999999</c:v>
                </c:pt>
                <c:pt idx="85">
                  <c:v>76.0</c:v>
                </c:pt>
                <c:pt idx="86">
                  <c:v>76.0</c:v>
                </c:pt>
                <c:pt idx="87">
                  <c:v>78.0</c:v>
                </c:pt>
                <c:pt idx="88">
                  <c:v>83.9999999999999</c:v>
                </c:pt>
                <c:pt idx="89">
                  <c:v>83.9999999999999</c:v>
                </c:pt>
                <c:pt idx="90">
                  <c:v>84.9999999999999</c:v>
                </c:pt>
                <c:pt idx="91">
                  <c:v>83.9999999999999</c:v>
                </c:pt>
                <c:pt idx="92">
                  <c:v>83.9999999999999</c:v>
                </c:pt>
                <c:pt idx="93">
                  <c:v>83.9999999999999</c:v>
                </c:pt>
                <c:pt idx="94">
                  <c:v>83.9999999999999</c:v>
                </c:pt>
                <c:pt idx="95">
                  <c:v>83.9999999999999</c:v>
                </c:pt>
                <c:pt idx="96">
                  <c:v>59.9999999999999</c:v>
                </c:pt>
                <c:pt idx="97">
                  <c:v>59.9999999999999</c:v>
                </c:pt>
                <c:pt idx="98">
                  <c:v>27.0</c:v>
                </c:pt>
                <c:pt idx="99">
                  <c:v>27.0</c:v>
                </c:pt>
                <c:pt idx="100">
                  <c:v>20.0</c:v>
                </c:pt>
                <c:pt idx="101">
                  <c:v>16.0</c:v>
                </c:pt>
                <c:pt idx="102">
                  <c:v>16.0</c:v>
                </c:pt>
                <c:pt idx="103">
                  <c:v>17.0</c:v>
                </c:pt>
                <c:pt idx="104">
                  <c:v>20.0</c:v>
                </c:pt>
                <c:pt idx="105">
                  <c:v>20.0</c:v>
                </c:pt>
                <c:pt idx="124">
                  <c:v>81.0</c:v>
                </c:pt>
                <c:pt idx="125">
                  <c:v>81.0</c:v>
                </c:pt>
                <c:pt idx="126">
                  <c:v>81.0</c:v>
                </c:pt>
                <c:pt idx="127">
                  <c:v>82.9999999999999</c:v>
                </c:pt>
                <c:pt idx="128">
                  <c:v>82.9999999999999</c:v>
                </c:pt>
                <c:pt idx="129">
                  <c:v>81.0</c:v>
                </c:pt>
                <c:pt idx="130">
                  <c:v>81.0</c:v>
                </c:pt>
                <c:pt idx="131">
                  <c:v>77.0</c:v>
                </c:pt>
                <c:pt idx="132">
                  <c:v>77.0</c:v>
                </c:pt>
                <c:pt idx="133">
                  <c:v>19.0</c:v>
                </c:pt>
                <c:pt idx="134">
                  <c:v>19.0</c:v>
                </c:pt>
                <c:pt idx="135">
                  <c:v>2.0</c:v>
                </c:pt>
                <c:pt idx="136">
                  <c:v>2.0</c:v>
                </c:pt>
                <c:pt idx="137">
                  <c:v>12.0</c:v>
                </c:pt>
                <c:pt idx="138">
                  <c:v>35.9999999999999</c:v>
                </c:pt>
                <c:pt idx="139">
                  <c:v>35.9999999999999</c:v>
                </c:pt>
                <c:pt idx="140">
                  <c:v>73.9999999999999</c:v>
                </c:pt>
                <c:pt idx="141">
                  <c:v>83.9999999999999</c:v>
                </c:pt>
                <c:pt idx="142">
                  <c:v>83.9999999999999</c:v>
                </c:pt>
                <c:pt idx="143">
                  <c:v>89.0</c:v>
                </c:pt>
                <c:pt idx="144">
                  <c:v>88.0</c:v>
                </c:pt>
                <c:pt idx="145">
                  <c:v>88.0</c:v>
                </c:pt>
                <c:pt idx="146">
                  <c:v>88.0</c:v>
                </c:pt>
                <c:pt idx="147">
                  <c:v>88.0</c:v>
                </c:pt>
                <c:pt idx="148">
                  <c:v>88.0</c:v>
                </c:pt>
                <c:pt idx="149">
                  <c:v>77.0</c:v>
                </c:pt>
                <c:pt idx="150">
                  <c:v>77.0</c:v>
                </c:pt>
                <c:pt idx="151">
                  <c:v>75.0</c:v>
                </c:pt>
                <c:pt idx="152">
                  <c:v>75.0</c:v>
                </c:pt>
                <c:pt idx="153">
                  <c:v>56.9999999999999</c:v>
                </c:pt>
                <c:pt idx="154">
                  <c:v>39.0</c:v>
                </c:pt>
                <c:pt idx="155">
                  <c:v>39.0</c:v>
                </c:pt>
                <c:pt idx="156">
                  <c:v>25.0</c:v>
                </c:pt>
                <c:pt idx="157">
                  <c:v>23.9999999999999</c:v>
                </c:pt>
                <c:pt idx="158">
                  <c:v>23.9999999999999</c:v>
                </c:pt>
                <c:pt idx="177">
                  <c:v>85.9999999999999</c:v>
                </c:pt>
                <c:pt idx="178">
                  <c:v>85.9999999999999</c:v>
                </c:pt>
                <c:pt idx="179">
                  <c:v>85.9999999999999</c:v>
                </c:pt>
                <c:pt idx="180">
                  <c:v>85.9999999999999</c:v>
                </c:pt>
                <c:pt idx="181">
                  <c:v>85.9999999999999</c:v>
                </c:pt>
                <c:pt idx="182">
                  <c:v>83.9999999999999</c:v>
                </c:pt>
                <c:pt idx="183">
                  <c:v>83.9999999999999</c:v>
                </c:pt>
                <c:pt idx="184">
                  <c:v>68.0</c:v>
                </c:pt>
                <c:pt idx="185">
                  <c:v>68.0</c:v>
                </c:pt>
                <c:pt idx="186">
                  <c:v>12.0</c:v>
                </c:pt>
                <c:pt idx="187">
                  <c:v>12.0</c:v>
                </c:pt>
                <c:pt idx="188">
                  <c:v>1.0</c:v>
                </c:pt>
                <c:pt idx="189">
                  <c:v>1.0</c:v>
                </c:pt>
                <c:pt idx="190">
                  <c:v>5.99999999999999</c:v>
                </c:pt>
                <c:pt idx="191">
                  <c:v>28.9999999999999</c:v>
                </c:pt>
                <c:pt idx="192">
                  <c:v>28.9999999999999</c:v>
                </c:pt>
                <c:pt idx="193">
                  <c:v>68.9999999999999</c:v>
                </c:pt>
                <c:pt idx="194">
                  <c:v>77.0</c:v>
                </c:pt>
                <c:pt idx="195">
                  <c:v>77.0</c:v>
                </c:pt>
                <c:pt idx="196">
                  <c:v>77.0</c:v>
                </c:pt>
                <c:pt idx="197">
                  <c:v>81.0</c:v>
                </c:pt>
                <c:pt idx="198">
                  <c:v>81.0</c:v>
                </c:pt>
                <c:pt idx="199">
                  <c:v>81.0</c:v>
                </c:pt>
                <c:pt idx="200">
                  <c:v>81.0</c:v>
                </c:pt>
                <c:pt idx="201">
                  <c:v>81.0</c:v>
                </c:pt>
                <c:pt idx="202">
                  <c:v>68.9999999999999</c:v>
                </c:pt>
                <c:pt idx="203">
                  <c:v>68.9999999999999</c:v>
                </c:pt>
                <c:pt idx="204">
                  <c:v>67.0</c:v>
                </c:pt>
                <c:pt idx="205">
                  <c:v>67.0</c:v>
                </c:pt>
                <c:pt idx="206">
                  <c:v>45.0</c:v>
                </c:pt>
                <c:pt idx="207">
                  <c:v>33.0</c:v>
                </c:pt>
                <c:pt idx="208">
                  <c:v>33.0</c:v>
                </c:pt>
                <c:pt idx="209">
                  <c:v>26.0</c:v>
                </c:pt>
                <c:pt idx="210">
                  <c:v>28.9999999999999</c:v>
                </c:pt>
                <c:pt idx="211">
                  <c:v>28.9999999999999</c:v>
                </c:pt>
                <c:pt idx="230">
                  <c:v>75.0</c:v>
                </c:pt>
                <c:pt idx="231">
                  <c:v>75.0</c:v>
                </c:pt>
                <c:pt idx="232">
                  <c:v>75.0</c:v>
                </c:pt>
                <c:pt idx="233">
                  <c:v>80.0</c:v>
                </c:pt>
                <c:pt idx="234">
                  <c:v>80.0</c:v>
                </c:pt>
                <c:pt idx="235">
                  <c:v>83.9999999999999</c:v>
                </c:pt>
                <c:pt idx="236">
                  <c:v>83.9999999999999</c:v>
                </c:pt>
                <c:pt idx="237">
                  <c:v>87.0</c:v>
                </c:pt>
                <c:pt idx="238">
                  <c:v>87.0</c:v>
                </c:pt>
                <c:pt idx="239">
                  <c:v>82.9999999999999</c:v>
                </c:pt>
                <c:pt idx="240">
                  <c:v>82.9999999999999</c:v>
                </c:pt>
                <c:pt idx="241">
                  <c:v>76.0</c:v>
                </c:pt>
                <c:pt idx="242">
                  <c:v>76.0</c:v>
                </c:pt>
                <c:pt idx="243">
                  <c:v>78.0</c:v>
                </c:pt>
                <c:pt idx="244">
                  <c:v>78.0</c:v>
                </c:pt>
                <c:pt idx="245">
                  <c:v>78.0</c:v>
                </c:pt>
                <c:pt idx="246">
                  <c:v>78.0</c:v>
                </c:pt>
                <c:pt idx="247">
                  <c:v>62.0</c:v>
                </c:pt>
                <c:pt idx="248">
                  <c:v>62.0</c:v>
                </c:pt>
                <c:pt idx="249">
                  <c:v>62.0</c:v>
                </c:pt>
                <c:pt idx="250">
                  <c:v>60.9999999999999</c:v>
                </c:pt>
                <c:pt idx="251">
                  <c:v>65.0</c:v>
                </c:pt>
                <c:pt idx="252">
                  <c:v>65.0</c:v>
                </c:pt>
                <c:pt idx="253">
                  <c:v>65.0</c:v>
                </c:pt>
                <c:pt idx="254">
                  <c:v>65.0</c:v>
                </c:pt>
                <c:pt idx="255">
                  <c:v>53.0</c:v>
                </c:pt>
                <c:pt idx="256">
                  <c:v>53.0</c:v>
                </c:pt>
                <c:pt idx="257">
                  <c:v>66.0</c:v>
                </c:pt>
                <c:pt idx="258">
                  <c:v>66.0</c:v>
                </c:pt>
                <c:pt idx="259">
                  <c:v>69.9999999999999</c:v>
                </c:pt>
                <c:pt idx="260">
                  <c:v>76.0</c:v>
                </c:pt>
                <c:pt idx="261">
                  <c:v>76.0</c:v>
                </c:pt>
                <c:pt idx="262">
                  <c:v>76.0</c:v>
                </c:pt>
                <c:pt idx="263">
                  <c:v>76.0</c:v>
                </c:pt>
                <c:pt idx="264">
                  <c:v>76.0</c:v>
                </c:pt>
                <c:pt idx="283">
                  <c:v>72.9999999999999</c:v>
                </c:pt>
                <c:pt idx="284">
                  <c:v>72.9999999999999</c:v>
                </c:pt>
                <c:pt idx="285">
                  <c:v>72.9999999999999</c:v>
                </c:pt>
                <c:pt idx="286">
                  <c:v>26.0</c:v>
                </c:pt>
                <c:pt idx="287">
                  <c:v>26.0</c:v>
                </c:pt>
                <c:pt idx="288">
                  <c:v>78.0</c:v>
                </c:pt>
                <c:pt idx="289">
                  <c:v>78.0</c:v>
                </c:pt>
                <c:pt idx="290">
                  <c:v>88.0</c:v>
                </c:pt>
                <c:pt idx="291">
                  <c:v>88.0</c:v>
                </c:pt>
                <c:pt idx="292">
                  <c:v>69.9999999999999</c:v>
                </c:pt>
                <c:pt idx="293">
                  <c:v>69.9999999999999</c:v>
                </c:pt>
                <c:pt idx="294">
                  <c:v>88.0</c:v>
                </c:pt>
                <c:pt idx="295">
                  <c:v>88.0</c:v>
                </c:pt>
                <c:pt idx="296">
                  <c:v>23.9999999999999</c:v>
                </c:pt>
                <c:pt idx="297">
                  <c:v>51.0</c:v>
                </c:pt>
                <c:pt idx="298">
                  <c:v>51.0</c:v>
                </c:pt>
                <c:pt idx="299">
                  <c:v>20.0</c:v>
                </c:pt>
                <c:pt idx="300">
                  <c:v>12.0</c:v>
                </c:pt>
                <c:pt idx="301">
                  <c:v>12.0</c:v>
                </c:pt>
                <c:pt idx="302">
                  <c:v>12.0</c:v>
                </c:pt>
                <c:pt idx="303">
                  <c:v>71.9999999999999</c:v>
                </c:pt>
                <c:pt idx="304">
                  <c:v>71.9999999999999</c:v>
                </c:pt>
                <c:pt idx="305">
                  <c:v>71.9999999999999</c:v>
                </c:pt>
                <c:pt idx="306">
                  <c:v>71.9999999999999</c:v>
                </c:pt>
                <c:pt idx="307">
                  <c:v>45.0</c:v>
                </c:pt>
                <c:pt idx="308">
                  <c:v>53.0</c:v>
                </c:pt>
                <c:pt idx="309">
                  <c:v>53.0</c:v>
                </c:pt>
                <c:pt idx="310">
                  <c:v>45.0</c:v>
                </c:pt>
                <c:pt idx="311">
                  <c:v>45.0</c:v>
                </c:pt>
                <c:pt idx="312">
                  <c:v>46.0</c:v>
                </c:pt>
                <c:pt idx="313">
                  <c:v>70.9999999999999</c:v>
                </c:pt>
                <c:pt idx="314">
                  <c:v>70.9999999999999</c:v>
                </c:pt>
                <c:pt idx="315">
                  <c:v>79.0</c:v>
                </c:pt>
                <c:pt idx="316">
                  <c:v>84.9999999999999</c:v>
                </c:pt>
                <c:pt idx="317">
                  <c:v>84.9999999999999</c:v>
                </c:pt>
                <c:pt idx="336">
                  <c:v>78.0</c:v>
                </c:pt>
                <c:pt idx="337">
                  <c:v>78.0</c:v>
                </c:pt>
                <c:pt idx="338">
                  <c:v>78.0</c:v>
                </c:pt>
                <c:pt idx="339">
                  <c:v>47.9999999999999</c:v>
                </c:pt>
                <c:pt idx="340">
                  <c:v>47.9999999999999</c:v>
                </c:pt>
                <c:pt idx="341">
                  <c:v>65.0</c:v>
                </c:pt>
                <c:pt idx="342">
                  <c:v>65.0</c:v>
                </c:pt>
                <c:pt idx="343">
                  <c:v>34.0</c:v>
                </c:pt>
                <c:pt idx="344">
                  <c:v>34.0</c:v>
                </c:pt>
                <c:pt idx="345">
                  <c:v>80.0</c:v>
                </c:pt>
                <c:pt idx="346">
                  <c:v>80.0</c:v>
                </c:pt>
                <c:pt idx="347">
                  <c:v>88.0</c:v>
                </c:pt>
                <c:pt idx="348">
                  <c:v>88.0</c:v>
                </c:pt>
                <c:pt idx="349">
                  <c:v>48.9999999999999</c:v>
                </c:pt>
                <c:pt idx="350">
                  <c:v>71.9999999999999</c:v>
                </c:pt>
                <c:pt idx="351">
                  <c:v>71.9999999999999</c:v>
                </c:pt>
                <c:pt idx="352">
                  <c:v>28.9999999999999</c:v>
                </c:pt>
                <c:pt idx="353">
                  <c:v>23.9999999999999</c:v>
                </c:pt>
                <c:pt idx="354">
                  <c:v>23.9999999999999</c:v>
                </c:pt>
                <c:pt idx="355">
                  <c:v>64.0</c:v>
                </c:pt>
                <c:pt idx="356">
                  <c:v>64.0</c:v>
                </c:pt>
                <c:pt idx="357">
                  <c:v>64.0</c:v>
                </c:pt>
                <c:pt idx="358">
                  <c:v>64.0</c:v>
                </c:pt>
                <c:pt idx="359">
                  <c:v>64.0</c:v>
                </c:pt>
                <c:pt idx="360">
                  <c:v>64.0</c:v>
                </c:pt>
                <c:pt idx="361">
                  <c:v>81.0</c:v>
                </c:pt>
                <c:pt idx="362">
                  <c:v>81.0</c:v>
                </c:pt>
                <c:pt idx="363">
                  <c:v>45.0</c:v>
                </c:pt>
                <c:pt idx="364">
                  <c:v>45.0</c:v>
                </c:pt>
                <c:pt idx="365">
                  <c:v>81.0</c:v>
                </c:pt>
                <c:pt idx="366">
                  <c:v>88.0</c:v>
                </c:pt>
                <c:pt idx="367">
                  <c:v>88.0</c:v>
                </c:pt>
                <c:pt idx="368">
                  <c:v>90.0</c:v>
                </c:pt>
                <c:pt idx="369">
                  <c:v>91.0</c:v>
                </c:pt>
                <c:pt idx="370">
                  <c:v>91.0</c:v>
                </c:pt>
                <c:pt idx="389">
                  <c:v>10.0</c:v>
                </c:pt>
                <c:pt idx="390">
                  <c:v>10.0</c:v>
                </c:pt>
                <c:pt idx="391">
                  <c:v>10.0</c:v>
                </c:pt>
                <c:pt idx="392">
                  <c:v>2.99999999999999</c:v>
                </c:pt>
                <c:pt idx="393">
                  <c:v>2.99999999999999</c:v>
                </c:pt>
                <c:pt idx="394">
                  <c:v>5.0</c:v>
                </c:pt>
                <c:pt idx="395">
                  <c:v>5.0</c:v>
                </c:pt>
                <c:pt idx="396">
                  <c:v>5.99999999999999</c:v>
                </c:pt>
                <c:pt idx="397">
                  <c:v>5.99999999999999</c:v>
                </c:pt>
                <c:pt idx="398">
                  <c:v>26.0</c:v>
                </c:pt>
                <c:pt idx="399">
                  <c:v>26.0</c:v>
                </c:pt>
                <c:pt idx="400">
                  <c:v>45.0</c:v>
                </c:pt>
                <c:pt idx="401">
                  <c:v>45.0</c:v>
                </c:pt>
                <c:pt idx="402">
                  <c:v>42.9999999999999</c:v>
                </c:pt>
                <c:pt idx="403">
                  <c:v>46.0</c:v>
                </c:pt>
                <c:pt idx="404">
                  <c:v>46.0</c:v>
                </c:pt>
                <c:pt idx="405">
                  <c:v>62.0</c:v>
                </c:pt>
                <c:pt idx="406">
                  <c:v>68.0</c:v>
                </c:pt>
                <c:pt idx="407">
                  <c:v>68.0</c:v>
                </c:pt>
                <c:pt idx="408">
                  <c:v>68.0</c:v>
                </c:pt>
                <c:pt idx="409">
                  <c:v>68.9999999999999</c:v>
                </c:pt>
                <c:pt idx="410">
                  <c:v>68.9999999999999</c:v>
                </c:pt>
                <c:pt idx="411">
                  <c:v>68.9999999999999</c:v>
                </c:pt>
                <c:pt idx="412">
                  <c:v>68.9999999999999</c:v>
                </c:pt>
                <c:pt idx="413">
                  <c:v>75.0</c:v>
                </c:pt>
                <c:pt idx="414">
                  <c:v>56.9999999999999</c:v>
                </c:pt>
                <c:pt idx="415">
                  <c:v>56.9999999999999</c:v>
                </c:pt>
                <c:pt idx="416">
                  <c:v>4.0</c:v>
                </c:pt>
                <c:pt idx="417">
                  <c:v>4.0</c:v>
                </c:pt>
                <c:pt idx="418">
                  <c:v>8.99999999999999</c:v>
                </c:pt>
                <c:pt idx="419">
                  <c:v>14.0</c:v>
                </c:pt>
                <c:pt idx="420">
                  <c:v>14.0</c:v>
                </c:pt>
                <c:pt idx="421">
                  <c:v>13.0</c:v>
                </c:pt>
                <c:pt idx="422">
                  <c:v>8.0</c:v>
                </c:pt>
                <c:pt idx="423">
                  <c:v>8.0</c:v>
                </c:pt>
                <c:pt idx="442">
                  <c:v>81.9999999999999</c:v>
                </c:pt>
                <c:pt idx="443">
                  <c:v>81.9999999999999</c:v>
                </c:pt>
                <c:pt idx="444">
                  <c:v>81.9999999999999</c:v>
                </c:pt>
                <c:pt idx="445">
                  <c:v>82.9999999999999</c:v>
                </c:pt>
                <c:pt idx="446">
                  <c:v>82.9999999999999</c:v>
                </c:pt>
                <c:pt idx="447">
                  <c:v>79.0</c:v>
                </c:pt>
                <c:pt idx="448">
                  <c:v>79.0</c:v>
                </c:pt>
                <c:pt idx="449">
                  <c:v>41.9999999999999</c:v>
                </c:pt>
                <c:pt idx="450">
                  <c:v>41.9999999999999</c:v>
                </c:pt>
                <c:pt idx="451">
                  <c:v>0.0</c:v>
                </c:pt>
                <c:pt idx="452">
                  <c:v>0.0</c:v>
                </c:pt>
                <c:pt idx="453">
                  <c:v>16.0</c:v>
                </c:pt>
                <c:pt idx="454">
                  <c:v>16.0</c:v>
                </c:pt>
                <c:pt idx="455">
                  <c:v>56.00000000000001</c:v>
                </c:pt>
                <c:pt idx="456">
                  <c:v>69.9999999999999</c:v>
                </c:pt>
                <c:pt idx="457">
                  <c:v>69.9999999999999</c:v>
                </c:pt>
                <c:pt idx="458">
                  <c:v>81.0</c:v>
                </c:pt>
                <c:pt idx="459">
                  <c:v>89.0</c:v>
                </c:pt>
                <c:pt idx="460">
                  <c:v>89.0</c:v>
                </c:pt>
                <c:pt idx="461">
                  <c:v>89.0</c:v>
                </c:pt>
                <c:pt idx="462">
                  <c:v>88.0</c:v>
                </c:pt>
                <c:pt idx="463">
                  <c:v>88.0</c:v>
                </c:pt>
                <c:pt idx="464">
                  <c:v>88.0</c:v>
                </c:pt>
                <c:pt idx="465">
                  <c:v>88.0</c:v>
                </c:pt>
                <c:pt idx="466">
                  <c:v>88.0</c:v>
                </c:pt>
                <c:pt idx="467">
                  <c:v>73.9999999999999</c:v>
                </c:pt>
                <c:pt idx="468">
                  <c:v>73.9999999999999</c:v>
                </c:pt>
                <c:pt idx="469">
                  <c:v>63.0</c:v>
                </c:pt>
                <c:pt idx="470">
                  <c:v>63.0</c:v>
                </c:pt>
                <c:pt idx="471">
                  <c:v>41.9999999999999</c:v>
                </c:pt>
                <c:pt idx="472">
                  <c:v>28.0</c:v>
                </c:pt>
                <c:pt idx="473">
                  <c:v>28.0</c:v>
                </c:pt>
                <c:pt idx="474">
                  <c:v>23.9999999999999</c:v>
                </c:pt>
                <c:pt idx="475">
                  <c:v>20.9999999999999</c:v>
                </c:pt>
                <c:pt idx="476">
                  <c:v>20.9999999999999</c:v>
                </c:pt>
              </c:numCache>
            </c:numRef>
          </c:yVal>
          <c:smooth val="0"/>
        </c:ser>
        <c:ser>
          <c:idx val="1"/>
          <c:order val="1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'--Data--'!$AF$4:$AF$493</c:f>
              <c:numCache>
                <c:formatCode>General</c:formatCode>
                <c:ptCount val="490"/>
                <c:pt idx="30">
                  <c:v>2.0</c:v>
                </c:pt>
                <c:pt idx="31">
                  <c:v>5.0</c:v>
                </c:pt>
                <c:pt idx="32">
                  <c:v>13.0</c:v>
                </c:pt>
                <c:pt idx="33">
                  <c:v>27.0</c:v>
                </c:pt>
                <c:pt idx="34">
                  <c:v>49.0</c:v>
                </c:pt>
                <c:pt idx="35">
                  <c:v>69.0</c:v>
                </c:pt>
                <c:pt idx="36">
                  <c:v>82.0</c:v>
                </c:pt>
                <c:pt idx="37">
                  <c:v>89.0</c:v>
                </c:pt>
                <c:pt idx="38">
                  <c:v>94.0</c:v>
                </c:pt>
                <c:pt idx="39">
                  <c:v>94.0</c:v>
                </c:pt>
                <c:pt idx="40">
                  <c:v>94.0</c:v>
                </c:pt>
                <c:pt idx="41">
                  <c:v>94.0</c:v>
                </c:pt>
                <c:pt idx="42">
                  <c:v>93.0</c:v>
                </c:pt>
                <c:pt idx="43">
                  <c:v>92.0</c:v>
                </c:pt>
                <c:pt idx="44">
                  <c:v>90.0</c:v>
                </c:pt>
                <c:pt idx="45">
                  <c:v>89.0</c:v>
                </c:pt>
                <c:pt idx="46">
                  <c:v>86.0</c:v>
                </c:pt>
                <c:pt idx="47">
                  <c:v>84.0</c:v>
                </c:pt>
                <c:pt idx="48">
                  <c:v>79.0</c:v>
                </c:pt>
                <c:pt idx="49">
                  <c:v>77.0</c:v>
                </c:pt>
                <c:pt idx="50">
                  <c:v>76.0</c:v>
                </c:pt>
                <c:pt idx="51">
                  <c:v>69.0</c:v>
                </c:pt>
                <c:pt idx="52">
                  <c:v>60.0</c:v>
                </c:pt>
                <c:pt idx="79">
                  <c:v>0.0</c:v>
                </c:pt>
                <c:pt idx="80">
                  <c:v>3.0</c:v>
                </c:pt>
                <c:pt idx="81">
                  <c:v>8.0</c:v>
                </c:pt>
                <c:pt idx="82">
                  <c:v>20.0</c:v>
                </c:pt>
                <c:pt idx="83">
                  <c:v>40.0</c:v>
                </c:pt>
                <c:pt idx="84">
                  <c:v>63.0</c:v>
                </c:pt>
                <c:pt idx="85">
                  <c:v>81.0</c:v>
                </c:pt>
                <c:pt idx="86">
                  <c:v>90.0</c:v>
                </c:pt>
                <c:pt idx="87">
                  <c:v>94.0</c:v>
                </c:pt>
                <c:pt idx="88">
                  <c:v>96.0</c:v>
                </c:pt>
                <c:pt idx="89">
                  <c:v>96.0</c:v>
                </c:pt>
                <c:pt idx="90">
                  <c:v>96.0</c:v>
                </c:pt>
                <c:pt idx="91">
                  <c:v>96.0</c:v>
                </c:pt>
                <c:pt idx="92">
                  <c:v>95.0</c:v>
                </c:pt>
                <c:pt idx="93">
                  <c:v>92.0</c:v>
                </c:pt>
                <c:pt idx="94">
                  <c:v>88.0</c:v>
                </c:pt>
                <c:pt idx="95">
                  <c:v>80.0</c:v>
                </c:pt>
                <c:pt idx="96">
                  <c:v>66.0</c:v>
                </c:pt>
                <c:pt idx="97">
                  <c:v>45.0</c:v>
                </c:pt>
                <c:pt idx="98">
                  <c:v>35.0</c:v>
                </c:pt>
                <c:pt idx="99">
                  <c:v>2.0</c:v>
                </c:pt>
                <c:pt idx="100">
                  <c:v>2.0</c:v>
                </c:pt>
                <c:pt idx="101">
                  <c:v>2.0</c:v>
                </c:pt>
                <c:pt idx="102">
                  <c:v>2.0</c:v>
                </c:pt>
                <c:pt idx="103">
                  <c:v>2.0</c:v>
                </c:pt>
                <c:pt idx="104">
                  <c:v>2.0</c:v>
                </c:pt>
                <c:pt idx="105">
                  <c:v>2.0</c:v>
                </c:pt>
                <c:pt idx="134">
                  <c:v>0.0</c:v>
                </c:pt>
                <c:pt idx="135">
                  <c:v>3.0</c:v>
                </c:pt>
                <c:pt idx="136">
                  <c:v>7.000000000000001</c:v>
                </c:pt>
                <c:pt idx="137">
                  <c:v>16.0</c:v>
                </c:pt>
                <c:pt idx="138">
                  <c:v>35.0</c:v>
                </c:pt>
                <c:pt idx="139">
                  <c:v>57</c:v>
                </c:pt>
                <c:pt idx="140">
                  <c:v>76.0</c:v>
                </c:pt>
                <c:pt idx="141">
                  <c:v>87.0</c:v>
                </c:pt>
                <c:pt idx="142">
                  <c:v>92.0</c:v>
                </c:pt>
                <c:pt idx="143">
                  <c:v>95.0</c:v>
                </c:pt>
                <c:pt idx="144">
                  <c:v>95.0</c:v>
                </c:pt>
                <c:pt idx="145">
                  <c:v>95.0</c:v>
                </c:pt>
                <c:pt idx="146">
                  <c:v>94.0</c:v>
                </c:pt>
                <c:pt idx="147">
                  <c:v>94.0</c:v>
                </c:pt>
                <c:pt idx="148">
                  <c:v>92.0</c:v>
                </c:pt>
                <c:pt idx="149">
                  <c:v>89.0</c:v>
                </c:pt>
                <c:pt idx="150">
                  <c:v>83.0</c:v>
                </c:pt>
                <c:pt idx="151">
                  <c:v>80.0</c:v>
                </c:pt>
                <c:pt idx="152">
                  <c:v>72.0</c:v>
                </c:pt>
                <c:pt idx="153">
                  <c:v>68.0</c:v>
                </c:pt>
                <c:pt idx="154">
                  <c:v>56.00000000000001</c:v>
                </c:pt>
                <c:pt idx="155">
                  <c:v>53.0</c:v>
                </c:pt>
                <c:pt idx="156">
                  <c:v>46.0</c:v>
                </c:pt>
                <c:pt idx="157">
                  <c:v>24.0</c:v>
                </c:pt>
                <c:pt idx="158">
                  <c:v>5.0</c:v>
                </c:pt>
                <c:pt idx="187">
                  <c:v>0.0</c:v>
                </c:pt>
                <c:pt idx="188">
                  <c:v>3.0</c:v>
                </c:pt>
                <c:pt idx="189">
                  <c:v>8.0</c:v>
                </c:pt>
                <c:pt idx="190">
                  <c:v>19.0</c:v>
                </c:pt>
                <c:pt idx="191">
                  <c:v>39.0</c:v>
                </c:pt>
                <c:pt idx="192">
                  <c:v>61.0</c:v>
                </c:pt>
                <c:pt idx="193">
                  <c:v>79.0</c:v>
                </c:pt>
                <c:pt idx="194">
                  <c:v>88.0</c:v>
                </c:pt>
                <c:pt idx="195">
                  <c:v>93.0</c:v>
                </c:pt>
                <c:pt idx="196">
                  <c:v>95.0</c:v>
                </c:pt>
                <c:pt idx="197">
                  <c:v>95.0</c:v>
                </c:pt>
                <c:pt idx="198">
                  <c:v>95.0</c:v>
                </c:pt>
                <c:pt idx="199">
                  <c:v>94.0</c:v>
                </c:pt>
                <c:pt idx="200">
                  <c:v>94.0</c:v>
                </c:pt>
                <c:pt idx="201">
                  <c:v>92.0</c:v>
                </c:pt>
                <c:pt idx="202">
                  <c:v>89.0</c:v>
                </c:pt>
                <c:pt idx="203">
                  <c:v>82.0</c:v>
                </c:pt>
                <c:pt idx="204">
                  <c:v>78.0</c:v>
                </c:pt>
                <c:pt idx="205">
                  <c:v>71.0</c:v>
                </c:pt>
                <c:pt idx="206">
                  <c:v>66.0</c:v>
                </c:pt>
                <c:pt idx="207">
                  <c:v>54.0</c:v>
                </c:pt>
                <c:pt idx="208">
                  <c:v>50.0</c:v>
                </c:pt>
                <c:pt idx="209">
                  <c:v>42.0</c:v>
                </c:pt>
                <c:pt idx="210">
                  <c:v>24.0</c:v>
                </c:pt>
                <c:pt idx="211">
                  <c:v>20.0</c:v>
                </c:pt>
                <c:pt idx="451">
                  <c:v>0.0</c:v>
                </c:pt>
                <c:pt idx="452">
                  <c:v>0.0</c:v>
                </c:pt>
                <c:pt idx="453">
                  <c:v>7.000000000000001</c:v>
                </c:pt>
                <c:pt idx="454">
                  <c:v>18.0</c:v>
                </c:pt>
                <c:pt idx="455">
                  <c:v>36.0</c:v>
                </c:pt>
                <c:pt idx="456">
                  <c:v>60.0</c:v>
                </c:pt>
                <c:pt idx="457">
                  <c:v>78.0</c:v>
                </c:pt>
                <c:pt idx="458">
                  <c:v>88.0</c:v>
                </c:pt>
                <c:pt idx="459">
                  <c:v>93.0</c:v>
                </c:pt>
                <c:pt idx="460">
                  <c:v>96.0</c:v>
                </c:pt>
                <c:pt idx="461">
                  <c:v>96.0</c:v>
                </c:pt>
                <c:pt idx="462">
                  <c:v>95.0</c:v>
                </c:pt>
                <c:pt idx="463">
                  <c:v>95.0</c:v>
                </c:pt>
                <c:pt idx="464">
                  <c:v>94.0</c:v>
                </c:pt>
                <c:pt idx="465">
                  <c:v>93.0</c:v>
                </c:pt>
                <c:pt idx="466">
                  <c:v>89.0</c:v>
                </c:pt>
                <c:pt idx="467">
                  <c:v>82.0</c:v>
                </c:pt>
                <c:pt idx="468">
                  <c:v>71.0</c:v>
                </c:pt>
                <c:pt idx="469">
                  <c:v>65.0</c:v>
                </c:pt>
                <c:pt idx="470">
                  <c:v>53.0</c:v>
                </c:pt>
                <c:pt idx="471">
                  <c:v>45.0</c:v>
                </c:pt>
                <c:pt idx="472">
                  <c:v>33.0</c:v>
                </c:pt>
              </c:numCache>
            </c:numRef>
          </c:yVal>
          <c:smooth val="0"/>
        </c:ser>
        <c:ser>
          <c:idx val="2"/>
          <c:order val="2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'--Data--'!$BP$4:$BP$493</c:f>
              <c:numCache>
                <c:formatCode>General</c:formatCode>
                <c:ptCount val="490"/>
                <c:pt idx="30">
                  <c:v>4.0</c:v>
                </c:pt>
                <c:pt idx="31">
                  <c:v>7.000000000000001</c:v>
                </c:pt>
                <c:pt idx="32">
                  <c:v>10.0</c:v>
                </c:pt>
                <c:pt idx="33">
                  <c:v>29</c:v>
                </c:pt>
                <c:pt idx="34">
                  <c:v>52.0</c:v>
                </c:pt>
                <c:pt idx="35">
                  <c:v>74.0</c:v>
                </c:pt>
                <c:pt idx="36">
                  <c:v>97.0</c:v>
                </c:pt>
                <c:pt idx="37">
                  <c:v>100.0</c:v>
                </c:pt>
                <c:pt idx="38">
                  <c:v>100.0</c:v>
                </c:pt>
                <c:pt idx="39">
                  <c:v>100.0</c:v>
                </c:pt>
                <c:pt idx="40">
                  <c:v>100.0</c:v>
                </c:pt>
                <c:pt idx="41">
                  <c:v>100.0</c:v>
                </c:pt>
                <c:pt idx="42">
                  <c:v>100.0</c:v>
                </c:pt>
                <c:pt idx="43">
                  <c:v>100.0</c:v>
                </c:pt>
                <c:pt idx="44">
                  <c:v>100.0</c:v>
                </c:pt>
                <c:pt idx="45">
                  <c:v>100.0</c:v>
                </c:pt>
                <c:pt idx="46">
                  <c:v>100.0</c:v>
                </c:pt>
                <c:pt idx="79">
                  <c:v>3.0</c:v>
                </c:pt>
                <c:pt idx="80">
                  <c:v>6.0</c:v>
                </c:pt>
                <c:pt idx="81">
                  <c:v>9.0</c:v>
                </c:pt>
                <c:pt idx="82">
                  <c:v>23.0</c:v>
                </c:pt>
                <c:pt idx="83">
                  <c:v>41.0</c:v>
                </c:pt>
                <c:pt idx="84">
                  <c:v>59.0</c:v>
                </c:pt>
                <c:pt idx="85">
                  <c:v>77.0</c:v>
                </c:pt>
                <c:pt idx="86">
                  <c:v>95.0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  <c:pt idx="91">
                  <c:v>100.0</c:v>
                </c:pt>
                <c:pt idx="92">
                  <c:v>100.0</c:v>
                </c:pt>
                <c:pt idx="93">
                  <c:v>100.0</c:v>
                </c:pt>
                <c:pt idx="94">
                  <c:v>100.0</c:v>
                </c:pt>
                <c:pt idx="95">
                  <c:v>100.0</c:v>
                </c:pt>
                <c:pt idx="134">
                  <c:v>1.0</c:v>
                </c:pt>
                <c:pt idx="135">
                  <c:v>4.0</c:v>
                </c:pt>
                <c:pt idx="136">
                  <c:v>7.000000000000001</c:v>
                </c:pt>
                <c:pt idx="137">
                  <c:v>13.0</c:v>
                </c:pt>
                <c:pt idx="138">
                  <c:v>36.0</c:v>
                </c:pt>
                <c:pt idx="139">
                  <c:v>58</c:v>
                </c:pt>
                <c:pt idx="140">
                  <c:v>81.0</c:v>
                </c:pt>
                <c:pt idx="141">
                  <c:v>100.0</c:v>
                </c:pt>
                <c:pt idx="142">
                  <c:v>100.0</c:v>
                </c:pt>
                <c:pt idx="143">
                  <c:v>100.0</c:v>
                </c:pt>
                <c:pt idx="144">
                  <c:v>100.0</c:v>
                </c:pt>
                <c:pt idx="145">
                  <c:v>100.0</c:v>
                </c:pt>
                <c:pt idx="146">
                  <c:v>100.0</c:v>
                </c:pt>
                <c:pt idx="147">
                  <c:v>100.0</c:v>
                </c:pt>
                <c:pt idx="148">
                  <c:v>100.0</c:v>
                </c:pt>
                <c:pt idx="149">
                  <c:v>100.0</c:v>
                </c:pt>
                <c:pt idx="150">
                  <c:v>100.0</c:v>
                </c:pt>
                <c:pt idx="151">
                  <c:v>100.0</c:v>
                </c:pt>
                <c:pt idx="187">
                  <c:v>2.0</c:v>
                </c:pt>
                <c:pt idx="188">
                  <c:v>5.0</c:v>
                </c:pt>
                <c:pt idx="189">
                  <c:v>8.0</c:v>
                </c:pt>
                <c:pt idx="190">
                  <c:v>16.0</c:v>
                </c:pt>
                <c:pt idx="191">
                  <c:v>39.0</c:v>
                </c:pt>
                <c:pt idx="192">
                  <c:v>61.0</c:v>
                </c:pt>
                <c:pt idx="193">
                  <c:v>84.0</c:v>
                </c:pt>
                <c:pt idx="194">
                  <c:v>100.0</c:v>
                </c:pt>
                <c:pt idx="195">
                  <c:v>100.0</c:v>
                </c:pt>
                <c:pt idx="196">
                  <c:v>100.0</c:v>
                </c:pt>
                <c:pt idx="197">
                  <c:v>100.0</c:v>
                </c:pt>
                <c:pt idx="198">
                  <c:v>100.0</c:v>
                </c:pt>
                <c:pt idx="199">
                  <c:v>100.0</c:v>
                </c:pt>
                <c:pt idx="200">
                  <c:v>100.0</c:v>
                </c:pt>
                <c:pt idx="201">
                  <c:v>100.0</c:v>
                </c:pt>
                <c:pt idx="202">
                  <c:v>100.0</c:v>
                </c:pt>
                <c:pt idx="203">
                  <c:v>100.0</c:v>
                </c:pt>
                <c:pt idx="231">
                  <c:v>100.0</c:v>
                </c:pt>
                <c:pt idx="232">
                  <c:v>100.0</c:v>
                </c:pt>
                <c:pt idx="233">
                  <c:v>100.0</c:v>
                </c:pt>
                <c:pt idx="234">
                  <c:v>100.0</c:v>
                </c:pt>
                <c:pt idx="235">
                  <c:v>100.0</c:v>
                </c:pt>
                <c:pt idx="236">
                  <c:v>100.0</c:v>
                </c:pt>
                <c:pt idx="237">
                  <c:v>100.0</c:v>
                </c:pt>
                <c:pt idx="238">
                  <c:v>100.0</c:v>
                </c:pt>
                <c:pt idx="239">
                  <c:v>100.0</c:v>
                </c:pt>
                <c:pt idx="240">
                  <c:v>100.0</c:v>
                </c:pt>
                <c:pt idx="241">
                  <c:v>100.0</c:v>
                </c:pt>
                <c:pt idx="242">
                  <c:v>100.0</c:v>
                </c:pt>
                <c:pt idx="243">
                  <c:v>100.0</c:v>
                </c:pt>
                <c:pt idx="244">
                  <c:v>100.0</c:v>
                </c:pt>
                <c:pt idx="245">
                  <c:v>100.0</c:v>
                </c:pt>
                <c:pt idx="246">
                  <c:v>100.0</c:v>
                </c:pt>
                <c:pt idx="247">
                  <c:v>100.0</c:v>
                </c:pt>
                <c:pt idx="248">
                  <c:v>100.0</c:v>
                </c:pt>
                <c:pt idx="249">
                  <c:v>100.0</c:v>
                </c:pt>
                <c:pt idx="250">
                  <c:v>100.0</c:v>
                </c:pt>
                <c:pt idx="251">
                  <c:v>100.0</c:v>
                </c:pt>
                <c:pt idx="252">
                  <c:v>100.0</c:v>
                </c:pt>
                <c:pt idx="253">
                  <c:v>100.0</c:v>
                </c:pt>
                <c:pt idx="254">
                  <c:v>100.0</c:v>
                </c:pt>
                <c:pt idx="255">
                  <c:v>100.0</c:v>
                </c:pt>
                <c:pt idx="256">
                  <c:v>100.0</c:v>
                </c:pt>
                <c:pt idx="257">
                  <c:v>100.0</c:v>
                </c:pt>
                <c:pt idx="258">
                  <c:v>100.0</c:v>
                </c:pt>
                <c:pt idx="259">
                  <c:v>100.0</c:v>
                </c:pt>
                <c:pt idx="260">
                  <c:v>100.0</c:v>
                </c:pt>
                <c:pt idx="261">
                  <c:v>100.0</c:v>
                </c:pt>
                <c:pt idx="262">
                  <c:v>100.0</c:v>
                </c:pt>
                <c:pt idx="263">
                  <c:v>100.0</c:v>
                </c:pt>
                <c:pt idx="264">
                  <c:v>100.0</c:v>
                </c:pt>
                <c:pt idx="451">
                  <c:v>2.0</c:v>
                </c:pt>
                <c:pt idx="452">
                  <c:v>5.0</c:v>
                </c:pt>
                <c:pt idx="453">
                  <c:v>8.0</c:v>
                </c:pt>
                <c:pt idx="454">
                  <c:v>16.0</c:v>
                </c:pt>
                <c:pt idx="455">
                  <c:v>39.0</c:v>
                </c:pt>
                <c:pt idx="456">
                  <c:v>61.0</c:v>
                </c:pt>
                <c:pt idx="457">
                  <c:v>84.0</c:v>
                </c:pt>
                <c:pt idx="458">
                  <c:v>100.0</c:v>
                </c:pt>
                <c:pt idx="459">
                  <c:v>100.0</c:v>
                </c:pt>
                <c:pt idx="460">
                  <c:v>100.0</c:v>
                </c:pt>
                <c:pt idx="461">
                  <c:v>100.0</c:v>
                </c:pt>
                <c:pt idx="462">
                  <c:v>100.0</c:v>
                </c:pt>
                <c:pt idx="463">
                  <c:v>100.0</c:v>
                </c:pt>
                <c:pt idx="464">
                  <c:v>100.0</c:v>
                </c:pt>
                <c:pt idx="465">
                  <c:v>100.0</c:v>
                </c:pt>
                <c:pt idx="466">
                  <c:v>100.0</c:v>
                </c:pt>
                <c:pt idx="467">
                  <c:v>100.0</c:v>
                </c:pt>
                <c:pt idx="468">
                  <c:v>100.0</c:v>
                </c:pt>
              </c:numCache>
            </c:numRef>
          </c:yVal>
          <c:smooth val="0"/>
        </c:ser>
        <c:ser>
          <c:idx val="3"/>
          <c:order val="3"/>
          <c:tx>
            <c:v>Meas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'--Data--'!$BD$4:$BD$493</c:f>
              <c:numCache>
                <c:formatCode>General</c:formatCode>
                <c:ptCount val="490"/>
                <c:pt idx="20">
                  <c:v>98.0</c:v>
                </c:pt>
                <c:pt idx="22">
                  <c:v>94.0</c:v>
                </c:pt>
                <c:pt idx="25">
                  <c:v>84.0</c:v>
                </c:pt>
                <c:pt idx="32">
                  <c:v>49.0</c:v>
                </c:pt>
                <c:pt idx="37">
                  <c:v>95.0</c:v>
                </c:pt>
                <c:pt idx="39">
                  <c:v>97.0</c:v>
                </c:pt>
                <c:pt idx="42">
                  <c:v>97.0</c:v>
                </c:pt>
                <c:pt idx="73">
                  <c:v>88.0</c:v>
                </c:pt>
                <c:pt idx="75">
                  <c:v>95.0</c:v>
                </c:pt>
                <c:pt idx="78">
                  <c:v>94.0</c:v>
                </c:pt>
                <c:pt idx="81">
                  <c:v>16.0</c:v>
                </c:pt>
                <c:pt idx="85">
                  <c:v>9.0</c:v>
                </c:pt>
                <c:pt idx="89">
                  <c:v>97.0</c:v>
                </c:pt>
                <c:pt idx="91">
                  <c:v>98.0</c:v>
                </c:pt>
                <c:pt idx="93">
                  <c:v>99.0</c:v>
                </c:pt>
                <c:pt idx="95">
                  <c:v>97.0</c:v>
                </c:pt>
                <c:pt idx="126">
                  <c:v>95.0</c:v>
                </c:pt>
                <c:pt idx="128">
                  <c:v>94.0</c:v>
                </c:pt>
                <c:pt idx="131">
                  <c:v>91.0</c:v>
                </c:pt>
                <c:pt idx="138">
                  <c:v>37.0</c:v>
                </c:pt>
                <c:pt idx="142">
                  <c:v>93.0</c:v>
                </c:pt>
                <c:pt idx="145">
                  <c:v>97.0</c:v>
                </c:pt>
                <c:pt idx="146">
                  <c:v>99.0</c:v>
                </c:pt>
                <c:pt idx="148">
                  <c:v>98.0</c:v>
                </c:pt>
                <c:pt idx="179">
                  <c:v>97.0</c:v>
                </c:pt>
                <c:pt idx="181">
                  <c:v>99.0</c:v>
                </c:pt>
                <c:pt idx="184">
                  <c:v>86.0</c:v>
                </c:pt>
                <c:pt idx="191">
                  <c:v>72.0</c:v>
                </c:pt>
                <c:pt idx="195">
                  <c:v>93.0</c:v>
                </c:pt>
                <c:pt idx="197">
                  <c:v>96.0</c:v>
                </c:pt>
                <c:pt idx="200">
                  <c:v>90.0</c:v>
                </c:pt>
                <c:pt idx="234">
                  <c:v>75.0</c:v>
                </c:pt>
                <c:pt idx="237">
                  <c:v>94.0</c:v>
                </c:pt>
                <c:pt idx="244">
                  <c:v>89.0</c:v>
                </c:pt>
                <c:pt idx="247">
                  <c:v>62.0</c:v>
                </c:pt>
                <c:pt idx="249">
                  <c:v>48.0</c:v>
                </c:pt>
                <c:pt idx="285">
                  <c:v>9.0</c:v>
                </c:pt>
                <c:pt idx="287">
                  <c:v>43.0</c:v>
                </c:pt>
                <c:pt idx="290">
                  <c:v>96.0</c:v>
                </c:pt>
                <c:pt idx="297">
                  <c:v>84.0</c:v>
                </c:pt>
                <c:pt idx="302">
                  <c:v>64.0</c:v>
                </c:pt>
                <c:pt idx="303">
                  <c:v>95.0</c:v>
                </c:pt>
                <c:pt idx="306">
                  <c:v>12.0</c:v>
                </c:pt>
                <c:pt idx="338">
                  <c:v>4.0</c:v>
                </c:pt>
                <c:pt idx="340">
                  <c:v>86.0</c:v>
                </c:pt>
                <c:pt idx="343">
                  <c:v>91.0</c:v>
                </c:pt>
                <c:pt idx="346">
                  <c:v>84.0</c:v>
                </c:pt>
                <c:pt idx="350">
                  <c:v>68.0</c:v>
                </c:pt>
                <c:pt idx="354">
                  <c:v>68.0</c:v>
                </c:pt>
                <c:pt idx="358">
                  <c:v>54.0</c:v>
                </c:pt>
                <c:pt idx="359">
                  <c:v>84.0</c:v>
                </c:pt>
                <c:pt idx="360">
                  <c:v>84.0</c:v>
                </c:pt>
                <c:pt idx="399">
                  <c:v>56.0</c:v>
                </c:pt>
                <c:pt idx="403">
                  <c:v>7.0</c:v>
                </c:pt>
                <c:pt idx="407">
                  <c:v>91.0</c:v>
                </c:pt>
                <c:pt idx="409">
                  <c:v>91.0</c:v>
                </c:pt>
                <c:pt idx="410">
                  <c:v>88.0</c:v>
                </c:pt>
                <c:pt idx="412">
                  <c:v>9.0</c:v>
                </c:pt>
                <c:pt idx="413">
                  <c:v>84.0</c:v>
                </c:pt>
                <c:pt idx="456">
                  <c:v>57.0</c:v>
                </c:pt>
                <c:pt idx="460">
                  <c:v>96.0</c:v>
                </c:pt>
                <c:pt idx="462">
                  <c:v>94.0</c:v>
                </c:pt>
                <c:pt idx="464">
                  <c:v>97.0</c:v>
                </c:pt>
                <c:pt idx="466">
                  <c:v>93.0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018248"/>
        <c:axId val="-2111015080"/>
      </c:scatterChart>
      <c:valAx>
        <c:axId val="-211101824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1015080"/>
        <c:crosses val="autoZero"/>
        <c:crossBetween val="midCat"/>
      </c:valAx>
      <c:valAx>
        <c:axId val="-2111015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Canopy</a:t>
                </a:r>
                <a:r>
                  <a:rPr lang="en-US" baseline="0"/>
                  <a:t> cover %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10182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27590900206782"/>
          <c:y val="0.043878999338272"/>
          <c:w val="0.117646432743534"/>
          <c:h val="0.21169375233673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28575">
              <a:noFill/>
            </a:ln>
          </c:spPr>
          <c:xVal>
            <c:numRef>
              <c:f>'--Data--'!$B$4:$B$493</c:f>
              <c:numCache>
                <c:formatCode>d\-mmm\-yy</c:formatCode>
                <c:ptCount val="490"/>
                <c:pt idx="0">
                  <c:v>41053.0</c:v>
                </c:pt>
                <c:pt idx="1">
                  <c:v>41060.0</c:v>
                </c:pt>
                <c:pt idx="2">
                  <c:v>41067.0</c:v>
                </c:pt>
                <c:pt idx="3">
                  <c:v>41074.0</c:v>
                </c:pt>
                <c:pt idx="4">
                  <c:v>41081.0</c:v>
                </c:pt>
                <c:pt idx="5">
                  <c:v>41088.0</c:v>
                </c:pt>
                <c:pt idx="6">
                  <c:v>41095.0</c:v>
                </c:pt>
                <c:pt idx="7">
                  <c:v>41102.0</c:v>
                </c:pt>
                <c:pt idx="8">
                  <c:v>41109.0</c:v>
                </c:pt>
                <c:pt idx="9">
                  <c:v>41116.0</c:v>
                </c:pt>
                <c:pt idx="10">
                  <c:v>41123.0</c:v>
                </c:pt>
                <c:pt idx="11">
                  <c:v>41130.0</c:v>
                </c:pt>
                <c:pt idx="12">
                  <c:v>41137.0</c:v>
                </c:pt>
                <c:pt idx="13">
                  <c:v>41144.0</c:v>
                </c:pt>
                <c:pt idx="14">
                  <c:v>41151.0</c:v>
                </c:pt>
                <c:pt idx="15">
                  <c:v>41158.0</c:v>
                </c:pt>
                <c:pt idx="16">
                  <c:v>41165.0</c:v>
                </c:pt>
                <c:pt idx="17">
                  <c:v>41172.0</c:v>
                </c:pt>
                <c:pt idx="18">
                  <c:v>41180.0</c:v>
                </c:pt>
                <c:pt idx="19">
                  <c:v>41187.0</c:v>
                </c:pt>
                <c:pt idx="20">
                  <c:v>41194.0</c:v>
                </c:pt>
                <c:pt idx="21">
                  <c:v>41201.0</c:v>
                </c:pt>
                <c:pt idx="22">
                  <c:v>41208.0</c:v>
                </c:pt>
                <c:pt idx="23">
                  <c:v>41215.0</c:v>
                </c:pt>
                <c:pt idx="24">
                  <c:v>41222.0</c:v>
                </c:pt>
                <c:pt idx="25">
                  <c:v>41229.0</c:v>
                </c:pt>
                <c:pt idx="26">
                  <c:v>41236.0</c:v>
                </c:pt>
                <c:pt idx="27">
                  <c:v>41243.0</c:v>
                </c:pt>
                <c:pt idx="28">
                  <c:v>41250.0</c:v>
                </c:pt>
                <c:pt idx="29">
                  <c:v>41257.0</c:v>
                </c:pt>
                <c:pt idx="30">
                  <c:v>41264.0</c:v>
                </c:pt>
                <c:pt idx="31">
                  <c:v>41271.0</c:v>
                </c:pt>
                <c:pt idx="32">
                  <c:v>41278.0</c:v>
                </c:pt>
                <c:pt idx="33">
                  <c:v>41285.0</c:v>
                </c:pt>
                <c:pt idx="34">
                  <c:v>41292.0</c:v>
                </c:pt>
                <c:pt idx="35">
                  <c:v>41299.0</c:v>
                </c:pt>
                <c:pt idx="36">
                  <c:v>41306.0</c:v>
                </c:pt>
                <c:pt idx="37">
                  <c:v>41313.0</c:v>
                </c:pt>
                <c:pt idx="38">
                  <c:v>41320.0</c:v>
                </c:pt>
                <c:pt idx="39">
                  <c:v>41327.0</c:v>
                </c:pt>
                <c:pt idx="40">
                  <c:v>41334.0</c:v>
                </c:pt>
                <c:pt idx="41">
                  <c:v>41341.0</c:v>
                </c:pt>
                <c:pt idx="42">
                  <c:v>41348.0</c:v>
                </c:pt>
                <c:pt idx="43">
                  <c:v>41355.0</c:v>
                </c:pt>
                <c:pt idx="44">
                  <c:v>41362.0</c:v>
                </c:pt>
                <c:pt idx="45">
                  <c:v>41369.0</c:v>
                </c:pt>
                <c:pt idx="46">
                  <c:v>41376.0</c:v>
                </c:pt>
                <c:pt idx="47">
                  <c:v>41383.0</c:v>
                </c:pt>
                <c:pt idx="48">
                  <c:v>41390.0</c:v>
                </c:pt>
                <c:pt idx="49">
                  <c:v>41397.0</c:v>
                </c:pt>
                <c:pt idx="50">
                  <c:v>41404.0</c:v>
                </c:pt>
                <c:pt idx="51">
                  <c:v>41411.0</c:v>
                </c:pt>
                <c:pt idx="52">
                  <c:v>41418.0</c:v>
                </c:pt>
                <c:pt idx="53">
                  <c:v>41053.0</c:v>
                </c:pt>
                <c:pt idx="54">
                  <c:v>41060.0</c:v>
                </c:pt>
                <c:pt idx="55">
                  <c:v>41067.0</c:v>
                </c:pt>
                <c:pt idx="56">
                  <c:v>41074.0</c:v>
                </c:pt>
                <c:pt idx="57">
                  <c:v>41081.0</c:v>
                </c:pt>
                <c:pt idx="58">
                  <c:v>41088.0</c:v>
                </c:pt>
                <c:pt idx="59">
                  <c:v>41095.0</c:v>
                </c:pt>
                <c:pt idx="60">
                  <c:v>41102.0</c:v>
                </c:pt>
                <c:pt idx="61">
                  <c:v>41109.0</c:v>
                </c:pt>
                <c:pt idx="62">
                  <c:v>41116.0</c:v>
                </c:pt>
                <c:pt idx="63">
                  <c:v>41123.0</c:v>
                </c:pt>
                <c:pt idx="64">
                  <c:v>41130.0</c:v>
                </c:pt>
                <c:pt idx="65">
                  <c:v>41137.0</c:v>
                </c:pt>
                <c:pt idx="66">
                  <c:v>41144.0</c:v>
                </c:pt>
                <c:pt idx="67">
                  <c:v>41151.0</c:v>
                </c:pt>
                <c:pt idx="68">
                  <c:v>41158.0</c:v>
                </c:pt>
                <c:pt idx="69">
                  <c:v>41165.0</c:v>
                </c:pt>
                <c:pt idx="70">
                  <c:v>41172.0</c:v>
                </c:pt>
                <c:pt idx="71">
                  <c:v>41180.0</c:v>
                </c:pt>
                <c:pt idx="72">
                  <c:v>41187.0</c:v>
                </c:pt>
                <c:pt idx="73">
                  <c:v>41194.0</c:v>
                </c:pt>
                <c:pt idx="74">
                  <c:v>41201.0</c:v>
                </c:pt>
                <c:pt idx="75">
                  <c:v>41208.0</c:v>
                </c:pt>
                <c:pt idx="76">
                  <c:v>41215.0</c:v>
                </c:pt>
                <c:pt idx="77">
                  <c:v>41222.0</c:v>
                </c:pt>
                <c:pt idx="78">
                  <c:v>41229.0</c:v>
                </c:pt>
                <c:pt idx="79">
                  <c:v>41236.0</c:v>
                </c:pt>
                <c:pt idx="80">
                  <c:v>41243.0</c:v>
                </c:pt>
                <c:pt idx="81">
                  <c:v>41250.0</c:v>
                </c:pt>
                <c:pt idx="82">
                  <c:v>41257.0</c:v>
                </c:pt>
                <c:pt idx="83">
                  <c:v>41264.0</c:v>
                </c:pt>
                <c:pt idx="84">
                  <c:v>41271.0</c:v>
                </c:pt>
                <c:pt idx="85">
                  <c:v>41278.0</c:v>
                </c:pt>
                <c:pt idx="86">
                  <c:v>41285.0</c:v>
                </c:pt>
                <c:pt idx="87">
                  <c:v>41292.0</c:v>
                </c:pt>
                <c:pt idx="88">
                  <c:v>41299.0</c:v>
                </c:pt>
                <c:pt idx="89">
                  <c:v>41306.0</c:v>
                </c:pt>
                <c:pt idx="90">
                  <c:v>41313.0</c:v>
                </c:pt>
                <c:pt idx="91">
                  <c:v>41320.0</c:v>
                </c:pt>
                <c:pt idx="92">
                  <c:v>41327.0</c:v>
                </c:pt>
                <c:pt idx="93">
                  <c:v>41334.0</c:v>
                </c:pt>
                <c:pt idx="94">
                  <c:v>41341.0</c:v>
                </c:pt>
                <c:pt idx="95">
                  <c:v>41348.0</c:v>
                </c:pt>
                <c:pt idx="96">
                  <c:v>41355.0</c:v>
                </c:pt>
                <c:pt idx="97">
                  <c:v>41362.0</c:v>
                </c:pt>
                <c:pt idx="98">
                  <c:v>41369.0</c:v>
                </c:pt>
                <c:pt idx="99">
                  <c:v>41376.0</c:v>
                </c:pt>
                <c:pt idx="100">
                  <c:v>41383.0</c:v>
                </c:pt>
                <c:pt idx="101">
                  <c:v>41390.0</c:v>
                </c:pt>
                <c:pt idx="102">
                  <c:v>41397.0</c:v>
                </c:pt>
                <c:pt idx="103">
                  <c:v>41404.0</c:v>
                </c:pt>
                <c:pt idx="104">
                  <c:v>41411.0</c:v>
                </c:pt>
                <c:pt idx="105">
                  <c:v>41418.0</c:v>
                </c:pt>
                <c:pt idx="106">
                  <c:v>41053.0</c:v>
                </c:pt>
                <c:pt idx="107">
                  <c:v>41060.0</c:v>
                </c:pt>
                <c:pt idx="108">
                  <c:v>41067.0</c:v>
                </c:pt>
                <c:pt idx="109">
                  <c:v>41074.0</c:v>
                </c:pt>
                <c:pt idx="110">
                  <c:v>41081.0</c:v>
                </c:pt>
                <c:pt idx="111">
                  <c:v>41088.0</c:v>
                </c:pt>
                <c:pt idx="112">
                  <c:v>41095.0</c:v>
                </c:pt>
                <c:pt idx="113">
                  <c:v>41102.0</c:v>
                </c:pt>
                <c:pt idx="114">
                  <c:v>41109.0</c:v>
                </c:pt>
                <c:pt idx="115">
                  <c:v>41116.0</c:v>
                </c:pt>
                <c:pt idx="116">
                  <c:v>41123.0</c:v>
                </c:pt>
                <c:pt idx="117">
                  <c:v>41130.0</c:v>
                </c:pt>
                <c:pt idx="118">
                  <c:v>41137.0</c:v>
                </c:pt>
                <c:pt idx="119">
                  <c:v>41144.0</c:v>
                </c:pt>
                <c:pt idx="120">
                  <c:v>41151.0</c:v>
                </c:pt>
                <c:pt idx="121">
                  <c:v>41158.0</c:v>
                </c:pt>
                <c:pt idx="122">
                  <c:v>41165.0</c:v>
                </c:pt>
                <c:pt idx="123">
                  <c:v>41172.0</c:v>
                </c:pt>
                <c:pt idx="124">
                  <c:v>41180.0</c:v>
                </c:pt>
                <c:pt idx="125">
                  <c:v>41187.0</c:v>
                </c:pt>
                <c:pt idx="126">
                  <c:v>41194.0</c:v>
                </c:pt>
                <c:pt idx="127">
                  <c:v>41201.0</c:v>
                </c:pt>
                <c:pt idx="128">
                  <c:v>41208.0</c:v>
                </c:pt>
                <c:pt idx="129">
                  <c:v>41215.0</c:v>
                </c:pt>
                <c:pt idx="130">
                  <c:v>41222.0</c:v>
                </c:pt>
                <c:pt idx="131">
                  <c:v>41229.0</c:v>
                </c:pt>
                <c:pt idx="132">
                  <c:v>41236.0</c:v>
                </c:pt>
                <c:pt idx="133">
                  <c:v>41243.0</c:v>
                </c:pt>
                <c:pt idx="134">
                  <c:v>41250.0</c:v>
                </c:pt>
                <c:pt idx="135">
                  <c:v>41257.0</c:v>
                </c:pt>
                <c:pt idx="136">
                  <c:v>41264.0</c:v>
                </c:pt>
                <c:pt idx="137">
                  <c:v>41271.0</c:v>
                </c:pt>
                <c:pt idx="138">
                  <c:v>41278.0</c:v>
                </c:pt>
                <c:pt idx="139">
                  <c:v>41285.0</c:v>
                </c:pt>
                <c:pt idx="140">
                  <c:v>41292.0</c:v>
                </c:pt>
                <c:pt idx="141">
                  <c:v>41299.0</c:v>
                </c:pt>
                <c:pt idx="142">
                  <c:v>41306.0</c:v>
                </c:pt>
                <c:pt idx="143">
                  <c:v>41313.0</c:v>
                </c:pt>
                <c:pt idx="144">
                  <c:v>41320.0</c:v>
                </c:pt>
                <c:pt idx="145">
                  <c:v>41327.0</c:v>
                </c:pt>
                <c:pt idx="146">
                  <c:v>41334.0</c:v>
                </c:pt>
                <c:pt idx="147">
                  <c:v>41341.0</c:v>
                </c:pt>
                <c:pt idx="148">
                  <c:v>41348.0</c:v>
                </c:pt>
                <c:pt idx="149">
                  <c:v>41355.0</c:v>
                </c:pt>
                <c:pt idx="150">
                  <c:v>41362.0</c:v>
                </c:pt>
                <c:pt idx="151">
                  <c:v>41369.0</c:v>
                </c:pt>
                <c:pt idx="152">
                  <c:v>41376.0</c:v>
                </c:pt>
                <c:pt idx="153">
                  <c:v>41383.0</c:v>
                </c:pt>
                <c:pt idx="154">
                  <c:v>41390.0</c:v>
                </c:pt>
                <c:pt idx="155">
                  <c:v>41397.0</c:v>
                </c:pt>
                <c:pt idx="156">
                  <c:v>41404.0</c:v>
                </c:pt>
                <c:pt idx="157">
                  <c:v>41411.0</c:v>
                </c:pt>
                <c:pt idx="158">
                  <c:v>41418.0</c:v>
                </c:pt>
                <c:pt idx="159">
                  <c:v>41053.0</c:v>
                </c:pt>
                <c:pt idx="160">
                  <c:v>41060.0</c:v>
                </c:pt>
                <c:pt idx="161">
                  <c:v>41067.0</c:v>
                </c:pt>
                <c:pt idx="162">
                  <c:v>41074.0</c:v>
                </c:pt>
                <c:pt idx="163">
                  <c:v>41081.0</c:v>
                </c:pt>
                <c:pt idx="164">
                  <c:v>41088.0</c:v>
                </c:pt>
                <c:pt idx="165">
                  <c:v>41095.0</c:v>
                </c:pt>
                <c:pt idx="166">
                  <c:v>41102.0</c:v>
                </c:pt>
                <c:pt idx="167">
                  <c:v>41109.0</c:v>
                </c:pt>
                <c:pt idx="168">
                  <c:v>41116.0</c:v>
                </c:pt>
                <c:pt idx="169">
                  <c:v>41123.0</c:v>
                </c:pt>
                <c:pt idx="170">
                  <c:v>41130.0</c:v>
                </c:pt>
                <c:pt idx="171">
                  <c:v>41137.0</c:v>
                </c:pt>
                <c:pt idx="172">
                  <c:v>41144.0</c:v>
                </c:pt>
                <c:pt idx="173">
                  <c:v>41151.0</c:v>
                </c:pt>
                <c:pt idx="174">
                  <c:v>41158.0</c:v>
                </c:pt>
                <c:pt idx="175">
                  <c:v>41165.0</c:v>
                </c:pt>
                <c:pt idx="176">
                  <c:v>41172.0</c:v>
                </c:pt>
                <c:pt idx="177">
                  <c:v>41180.0</c:v>
                </c:pt>
                <c:pt idx="178">
                  <c:v>41187.0</c:v>
                </c:pt>
                <c:pt idx="179">
                  <c:v>41194.0</c:v>
                </c:pt>
                <c:pt idx="180">
                  <c:v>41201.0</c:v>
                </c:pt>
                <c:pt idx="181">
                  <c:v>41208.0</c:v>
                </c:pt>
                <c:pt idx="182">
                  <c:v>41215.0</c:v>
                </c:pt>
                <c:pt idx="183">
                  <c:v>41222.0</c:v>
                </c:pt>
                <c:pt idx="184">
                  <c:v>41229.0</c:v>
                </c:pt>
                <c:pt idx="185">
                  <c:v>41236.0</c:v>
                </c:pt>
                <c:pt idx="186">
                  <c:v>41243.0</c:v>
                </c:pt>
                <c:pt idx="187">
                  <c:v>41250.0</c:v>
                </c:pt>
                <c:pt idx="188">
                  <c:v>41257.0</c:v>
                </c:pt>
                <c:pt idx="189">
                  <c:v>41264.0</c:v>
                </c:pt>
                <c:pt idx="190">
                  <c:v>41271.0</c:v>
                </c:pt>
                <c:pt idx="191">
                  <c:v>41278.0</c:v>
                </c:pt>
                <c:pt idx="192">
                  <c:v>41285.0</c:v>
                </c:pt>
                <c:pt idx="193">
                  <c:v>41292.0</c:v>
                </c:pt>
                <c:pt idx="194">
                  <c:v>41299.0</c:v>
                </c:pt>
                <c:pt idx="195">
                  <c:v>41306.0</c:v>
                </c:pt>
                <c:pt idx="196">
                  <c:v>41313.0</c:v>
                </c:pt>
                <c:pt idx="197">
                  <c:v>41320.0</c:v>
                </c:pt>
                <c:pt idx="198">
                  <c:v>41327.0</c:v>
                </c:pt>
                <c:pt idx="199">
                  <c:v>41334.0</c:v>
                </c:pt>
                <c:pt idx="200">
                  <c:v>41341.0</c:v>
                </c:pt>
                <c:pt idx="201">
                  <c:v>41348.0</c:v>
                </c:pt>
                <c:pt idx="202">
                  <c:v>41355.0</c:v>
                </c:pt>
                <c:pt idx="203">
                  <c:v>41362.0</c:v>
                </c:pt>
                <c:pt idx="204">
                  <c:v>41369.0</c:v>
                </c:pt>
                <c:pt idx="205">
                  <c:v>41376.0</c:v>
                </c:pt>
                <c:pt idx="206">
                  <c:v>41383.0</c:v>
                </c:pt>
                <c:pt idx="207">
                  <c:v>41390.0</c:v>
                </c:pt>
                <c:pt idx="208">
                  <c:v>41397.0</c:v>
                </c:pt>
                <c:pt idx="209">
                  <c:v>41404.0</c:v>
                </c:pt>
                <c:pt idx="210">
                  <c:v>41411.0</c:v>
                </c:pt>
                <c:pt idx="211">
                  <c:v>41418.0</c:v>
                </c:pt>
                <c:pt idx="212">
                  <c:v>41053.0</c:v>
                </c:pt>
                <c:pt idx="213">
                  <c:v>41060.0</c:v>
                </c:pt>
                <c:pt idx="214">
                  <c:v>41067.0</c:v>
                </c:pt>
                <c:pt idx="215">
                  <c:v>41074.0</c:v>
                </c:pt>
                <c:pt idx="216">
                  <c:v>41081.0</c:v>
                </c:pt>
                <c:pt idx="217">
                  <c:v>41088.0</c:v>
                </c:pt>
                <c:pt idx="218">
                  <c:v>41095.0</c:v>
                </c:pt>
                <c:pt idx="219">
                  <c:v>41102.0</c:v>
                </c:pt>
                <c:pt idx="220">
                  <c:v>41109.0</c:v>
                </c:pt>
                <c:pt idx="221">
                  <c:v>41116.0</c:v>
                </c:pt>
                <c:pt idx="222">
                  <c:v>41123.0</c:v>
                </c:pt>
                <c:pt idx="223">
                  <c:v>41130.0</c:v>
                </c:pt>
                <c:pt idx="224">
                  <c:v>41137.0</c:v>
                </c:pt>
                <c:pt idx="225">
                  <c:v>41144.0</c:v>
                </c:pt>
                <c:pt idx="226">
                  <c:v>41151.0</c:v>
                </c:pt>
                <c:pt idx="227">
                  <c:v>41158.0</c:v>
                </c:pt>
                <c:pt idx="228">
                  <c:v>41165.0</c:v>
                </c:pt>
                <c:pt idx="229">
                  <c:v>41172.0</c:v>
                </c:pt>
                <c:pt idx="230">
                  <c:v>41180.0</c:v>
                </c:pt>
                <c:pt idx="231">
                  <c:v>41187.0</c:v>
                </c:pt>
                <c:pt idx="232">
                  <c:v>41194.0</c:v>
                </c:pt>
                <c:pt idx="233">
                  <c:v>41201.0</c:v>
                </c:pt>
                <c:pt idx="234">
                  <c:v>41208.0</c:v>
                </c:pt>
                <c:pt idx="235">
                  <c:v>41215.0</c:v>
                </c:pt>
                <c:pt idx="236">
                  <c:v>41222.0</c:v>
                </c:pt>
                <c:pt idx="237">
                  <c:v>41229.0</c:v>
                </c:pt>
                <c:pt idx="238">
                  <c:v>41236.0</c:v>
                </c:pt>
                <c:pt idx="239">
                  <c:v>41243.0</c:v>
                </c:pt>
                <c:pt idx="240">
                  <c:v>41250.0</c:v>
                </c:pt>
                <c:pt idx="241">
                  <c:v>41257.0</c:v>
                </c:pt>
                <c:pt idx="242">
                  <c:v>41264.0</c:v>
                </c:pt>
                <c:pt idx="243">
                  <c:v>41271.0</c:v>
                </c:pt>
                <c:pt idx="244">
                  <c:v>41278.0</c:v>
                </c:pt>
                <c:pt idx="245">
                  <c:v>41285.0</c:v>
                </c:pt>
                <c:pt idx="246">
                  <c:v>41292.0</c:v>
                </c:pt>
                <c:pt idx="247">
                  <c:v>41299.0</c:v>
                </c:pt>
                <c:pt idx="248">
                  <c:v>41306.0</c:v>
                </c:pt>
                <c:pt idx="249">
                  <c:v>41313.0</c:v>
                </c:pt>
                <c:pt idx="250">
                  <c:v>41320.0</c:v>
                </c:pt>
                <c:pt idx="251">
                  <c:v>41327.0</c:v>
                </c:pt>
                <c:pt idx="252">
                  <c:v>41334.0</c:v>
                </c:pt>
                <c:pt idx="253">
                  <c:v>41341.0</c:v>
                </c:pt>
                <c:pt idx="254">
                  <c:v>41348.0</c:v>
                </c:pt>
                <c:pt idx="255">
                  <c:v>41355.0</c:v>
                </c:pt>
                <c:pt idx="256">
                  <c:v>41362.0</c:v>
                </c:pt>
                <c:pt idx="257">
                  <c:v>41369.0</c:v>
                </c:pt>
                <c:pt idx="258">
                  <c:v>41376.0</c:v>
                </c:pt>
                <c:pt idx="259">
                  <c:v>41383.0</c:v>
                </c:pt>
                <c:pt idx="260">
                  <c:v>41390.0</c:v>
                </c:pt>
                <c:pt idx="261">
                  <c:v>41397.0</c:v>
                </c:pt>
                <c:pt idx="262">
                  <c:v>41404.0</c:v>
                </c:pt>
                <c:pt idx="263">
                  <c:v>41411.0</c:v>
                </c:pt>
                <c:pt idx="264">
                  <c:v>41418.0</c:v>
                </c:pt>
                <c:pt idx="265">
                  <c:v>41053.0</c:v>
                </c:pt>
                <c:pt idx="266">
                  <c:v>41060.0</c:v>
                </c:pt>
                <c:pt idx="267">
                  <c:v>41067.0</c:v>
                </c:pt>
                <c:pt idx="268">
                  <c:v>41074.0</c:v>
                </c:pt>
                <c:pt idx="269">
                  <c:v>41081.0</c:v>
                </c:pt>
                <c:pt idx="270">
                  <c:v>41088.0</c:v>
                </c:pt>
                <c:pt idx="271">
                  <c:v>41095.0</c:v>
                </c:pt>
                <c:pt idx="272">
                  <c:v>41102.0</c:v>
                </c:pt>
                <c:pt idx="273">
                  <c:v>41109.0</c:v>
                </c:pt>
                <c:pt idx="274">
                  <c:v>41116.0</c:v>
                </c:pt>
                <c:pt idx="275">
                  <c:v>41123.0</c:v>
                </c:pt>
                <c:pt idx="276">
                  <c:v>41130.0</c:v>
                </c:pt>
                <c:pt idx="277">
                  <c:v>41137.0</c:v>
                </c:pt>
                <c:pt idx="278">
                  <c:v>41144.0</c:v>
                </c:pt>
                <c:pt idx="279">
                  <c:v>41151.0</c:v>
                </c:pt>
                <c:pt idx="280">
                  <c:v>41158.0</c:v>
                </c:pt>
                <c:pt idx="281">
                  <c:v>41165.0</c:v>
                </c:pt>
                <c:pt idx="282">
                  <c:v>41172.0</c:v>
                </c:pt>
                <c:pt idx="283">
                  <c:v>41180.0</c:v>
                </c:pt>
                <c:pt idx="284">
                  <c:v>41187.0</c:v>
                </c:pt>
                <c:pt idx="285">
                  <c:v>41194.0</c:v>
                </c:pt>
                <c:pt idx="286">
                  <c:v>41201.0</c:v>
                </c:pt>
                <c:pt idx="287">
                  <c:v>41208.0</c:v>
                </c:pt>
                <c:pt idx="288">
                  <c:v>41215.0</c:v>
                </c:pt>
                <c:pt idx="289">
                  <c:v>41222.0</c:v>
                </c:pt>
                <c:pt idx="290">
                  <c:v>41229.0</c:v>
                </c:pt>
                <c:pt idx="291">
                  <c:v>41236.0</c:v>
                </c:pt>
                <c:pt idx="292">
                  <c:v>41243.0</c:v>
                </c:pt>
                <c:pt idx="293">
                  <c:v>41250.0</c:v>
                </c:pt>
                <c:pt idx="294">
                  <c:v>41257.0</c:v>
                </c:pt>
                <c:pt idx="295">
                  <c:v>41264.0</c:v>
                </c:pt>
                <c:pt idx="296">
                  <c:v>41271.0</c:v>
                </c:pt>
                <c:pt idx="297">
                  <c:v>41278.0</c:v>
                </c:pt>
                <c:pt idx="298">
                  <c:v>41285.0</c:v>
                </c:pt>
                <c:pt idx="299">
                  <c:v>41292.0</c:v>
                </c:pt>
                <c:pt idx="300">
                  <c:v>41299.0</c:v>
                </c:pt>
                <c:pt idx="301">
                  <c:v>41306.0</c:v>
                </c:pt>
                <c:pt idx="302">
                  <c:v>41313.0</c:v>
                </c:pt>
                <c:pt idx="303">
                  <c:v>41320.0</c:v>
                </c:pt>
                <c:pt idx="304">
                  <c:v>41327.0</c:v>
                </c:pt>
                <c:pt idx="305">
                  <c:v>41334.0</c:v>
                </c:pt>
                <c:pt idx="306">
                  <c:v>41341.0</c:v>
                </c:pt>
                <c:pt idx="307">
                  <c:v>41348.0</c:v>
                </c:pt>
                <c:pt idx="308">
                  <c:v>41355.0</c:v>
                </c:pt>
                <c:pt idx="309">
                  <c:v>41362.0</c:v>
                </c:pt>
                <c:pt idx="310">
                  <c:v>41369.0</c:v>
                </c:pt>
                <c:pt idx="311">
                  <c:v>41376.0</c:v>
                </c:pt>
                <c:pt idx="312">
                  <c:v>41383.0</c:v>
                </c:pt>
                <c:pt idx="313">
                  <c:v>41390.0</c:v>
                </c:pt>
                <c:pt idx="314">
                  <c:v>41397.0</c:v>
                </c:pt>
                <c:pt idx="315">
                  <c:v>41404.0</c:v>
                </c:pt>
                <c:pt idx="316">
                  <c:v>41411.0</c:v>
                </c:pt>
                <c:pt idx="317">
                  <c:v>41418.0</c:v>
                </c:pt>
                <c:pt idx="318">
                  <c:v>41053.0</c:v>
                </c:pt>
                <c:pt idx="319">
                  <c:v>41060.0</c:v>
                </c:pt>
                <c:pt idx="320">
                  <c:v>41067.0</c:v>
                </c:pt>
                <c:pt idx="321">
                  <c:v>41074.0</c:v>
                </c:pt>
                <c:pt idx="322">
                  <c:v>41081.0</c:v>
                </c:pt>
                <c:pt idx="323">
                  <c:v>41088.0</c:v>
                </c:pt>
                <c:pt idx="324">
                  <c:v>41095.0</c:v>
                </c:pt>
                <c:pt idx="325">
                  <c:v>41102.0</c:v>
                </c:pt>
                <c:pt idx="326">
                  <c:v>41109.0</c:v>
                </c:pt>
                <c:pt idx="327">
                  <c:v>41116.0</c:v>
                </c:pt>
                <c:pt idx="328">
                  <c:v>41123.0</c:v>
                </c:pt>
                <c:pt idx="329">
                  <c:v>41130.0</c:v>
                </c:pt>
                <c:pt idx="330">
                  <c:v>41137.0</c:v>
                </c:pt>
                <c:pt idx="331">
                  <c:v>41144.0</c:v>
                </c:pt>
                <c:pt idx="332">
                  <c:v>41151.0</c:v>
                </c:pt>
                <c:pt idx="333">
                  <c:v>41158.0</c:v>
                </c:pt>
                <c:pt idx="334">
                  <c:v>41165.0</c:v>
                </c:pt>
                <c:pt idx="335">
                  <c:v>41172.0</c:v>
                </c:pt>
                <c:pt idx="336">
                  <c:v>41180.0</c:v>
                </c:pt>
                <c:pt idx="337">
                  <c:v>41187.0</c:v>
                </c:pt>
                <c:pt idx="338">
                  <c:v>41194.0</c:v>
                </c:pt>
                <c:pt idx="339">
                  <c:v>41201.0</c:v>
                </c:pt>
                <c:pt idx="340">
                  <c:v>41208.0</c:v>
                </c:pt>
                <c:pt idx="341">
                  <c:v>41215.0</c:v>
                </c:pt>
                <c:pt idx="342">
                  <c:v>41222.0</c:v>
                </c:pt>
                <c:pt idx="343">
                  <c:v>41229.0</c:v>
                </c:pt>
                <c:pt idx="344">
                  <c:v>41236.0</c:v>
                </c:pt>
                <c:pt idx="345">
                  <c:v>41243.0</c:v>
                </c:pt>
                <c:pt idx="346">
                  <c:v>41250.0</c:v>
                </c:pt>
                <c:pt idx="347">
                  <c:v>41257.0</c:v>
                </c:pt>
                <c:pt idx="348">
                  <c:v>41264.0</c:v>
                </c:pt>
                <c:pt idx="349">
                  <c:v>41271.0</c:v>
                </c:pt>
                <c:pt idx="350">
                  <c:v>41278.0</c:v>
                </c:pt>
                <c:pt idx="351">
                  <c:v>41285.0</c:v>
                </c:pt>
                <c:pt idx="352">
                  <c:v>41292.0</c:v>
                </c:pt>
                <c:pt idx="353">
                  <c:v>41299.0</c:v>
                </c:pt>
                <c:pt idx="354">
                  <c:v>41306.0</c:v>
                </c:pt>
                <c:pt idx="355">
                  <c:v>41313.0</c:v>
                </c:pt>
                <c:pt idx="356">
                  <c:v>41320.0</c:v>
                </c:pt>
                <c:pt idx="357">
                  <c:v>41327.0</c:v>
                </c:pt>
                <c:pt idx="358">
                  <c:v>41334.0</c:v>
                </c:pt>
                <c:pt idx="359">
                  <c:v>41341.0</c:v>
                </c:pt>
                <c:pt idx="360">
                  <c:v>41348.0</c:v>
                </c:pt>
                <c:pt idx="361">
                  <c:v>41355.0</c:v>
                </c:pt>
                <c:pt idx="362">
                  <c:v>41362.0</c:v>
                </c:pt>
                <c:pt idx="363">
                  <c:v>41369.0</c:v>
                </c:pt>
                <c:pt idx="364">
                  <c:v>41376.0</c:v>
                </c:pt>
                <c:pt idx="365">
                  <c:v>41383.0</c:v>
                </c:pt>
                <c:pt idx="366">
                  <c:v>41390.0</c:v>
                </c:pt>
                <c:pt idx="367">
                  <c:v>41397.0</c:v>
                </c:pt>
                <c:pt idx="368">
                  <c:v>41404.0</c:v>
                </c:pt>
                <c:pt idx="369">
                  <c:v>41411.0</c:v>
                </c:pt>
                <c:pt idx="370">
                  <c:v>41418.0</c:v>
                </c:pt>
                <c:pt idx="371">
                  <c:v>41053.0</c:v>
                </c:pt>
                <c:pt idx="372">
                  <c:v>41060.0</c:v>
                </c:pt>
                <c:pt idx="373">
                  <c:v>41067.0</c:v>
                </c:pt>
                <c:pt idx="374">
                  <c:v>41074.0</c:v>
                </c:pt>
                <c:pt idx="375">
                  <c:v>41081.0</c:v>
                </c:pt>
                <c:pt idx="376">
                  <c:v>41088.0</c:v>
                </c:pt>
                <c:pt idx="377">
                  <c:v>41095.0</c:v>
                </c:pt>
                <c:pt idx="378">
                  <c:v>41102.0</c:v>
                </c:pt>
                <c:pt idx="379">
                  <c:v>41109.0</c:v>
                </c:pt>
                <c:pt idx="380">
                  <c:v>41116.0</c:v>
                </c:pt>
                <c:pt idx="381">
                  <c:v>41123.0</c:v>
                </c:pt>
                <c:pt idx="382">
                  <c:v>41130.0</c:v>
                </c:pt>
                <c:pt idx="383">
                  <c:v>41137.0</c:v>
                </c:pt>
                <c:pt idx="384">
                  <c:v>41144.0</c:v>
                </c:pt>
                <c:pt idx="385">
                  <c:v>41151.0</c:v>
                </c:pt>
                <c:pt idx="386">
                  <c:v>41158.0</c:v>
                </c:pt>
                <c:pt idx="387">
                  <c:v>41165.0</c:v>
                </c:pt>
                <c:pt idx="388">
                  <c:v>41172.0</c:v>
                </c:pt>
                <c:pt idx="389">
                  <c:v>41180.0</c:v>
                </c:pt>
                <c:pt idx="390">
                  <c:v>41187.0</c:v>
                </c:pt>
                <c:pt idx="391">
                  <c:v>41194.0</c:v>
                </c:pt>
                <c:pt idx="392">
                  <c:v>41201.0</c:v>
                </c:pt>
                <c:pt idx="393">
                  <c:v>41208.0</c:v>
                </c:pt>
                <c:pt idx="394">
                  <c:v>41215.0</c:v>
                </c:pt>
                <c:pt idx="395">
                  <c:v>41222.0</c:v>
                </c:pt>
                <c:pt idx="396">
                  <c:v>41229.0</c:v>
                </c:pt>
                <c:pt idx="397">
                  <c:v>41236.0</c:v>
                </c:pt>
                <c:pt idx="398">
                  <c:v>41243.0</c:v>
                </c:pt>
                <c:pt idx="399">
                  <c:v>41250.0</c:v>
                </c:pt>
                <c:pt idx="400">
                  <c:v>41257.0</c:v>
                </c:pt>
                <c:pt idx="401">
                  <c:v>41264.0</c:v>
                </c:pt>
                <c:pt idx="402">
                  <c:v>41271.0</c:v>
                </c:pt>
                <c:pt idx="403">
                  <c:v>41278.0</c:v>
                </c:pt>
                <c:pt idx="404">
                  <c:v>41285.0</c:v>
                </c:pt>
                <c:pt idx="405">
                  <c:v>41292.0</c:v>
                </c:pt>
                <c:pt idx="406">
                  <c:v>41299.0</c:v>
                </c:pt>
                <c:pt idx="407">
                  <c:v>41306.0</c:v>
                </c:pt>
                <c:pt idx="408">
                  <c:v>41313.0</c:v>
                </c:pt>
                <c:pt idx="409">
                  <c:v>41320.0</c:v>
                </c:pt>
                <c:pt idx="410">
                  <c:v>41327.0</c:v>
                </c:pt>
                <c:pt idx="411">
                  <c:v>41334.0</c:v>
                </c:pt>
                <c:pt idx="412">
                  <c:v>41341.0</c:v>
                </c:pt>
                <c:pt idx="413">
                  <c:v>41348.0</c:v>
                </c:pt>
                <c:pt idx="414">
                  <c:v>41355.0</c:v>
                </c:pt>
                <c:pt idx="415">
                  <c:v>41362.0</c:v>
                </c:pt>
                <c:pt idx="416">
                  <c:v>41369.0</c:v>
                </c:pt>
                <c:pt idx="417">
                  <c:v>41376.0</c:v>
                </c:pt>
                <c:pt idx="418">
                  <c:v>41383.0</c:v>
                </c:pt>
                <c:pt idx="419">
                  <c:v>41390.0</c:v>
                </c:pt>
                <c:pt idx="420">
                  <c:v>41397.0</c:v>
                </c:pt>
                <c:pt idx="421">
                  <c:v>41404.0</c:v>
                </c:pt>
                <c:pt idx="422">
                  <c:v>41411.0</c:v>
                </c:pt>
                <c:pt idx="423">
                  <c:v>41418.0</c:v>
                </c:pt>
                <c:pt idx="424">
                  <c:v>41053.0</c:v>
                </c:pt>
                <c:pt idx="425">
                  <c:v>41060.0</c:v>
                </c:pt>
                <c:pt idx="426">
                  <c:v>41067.0</c:v>
                </c:pt>
                <c:pt idx="427">
                  <c:v>41074.0</c:v>
                </c:pt>
                <c:pt idx="428">
                  <c:v>41081.0</c:v>
                </c:pt>
                <c:pt idx="429">
                  <c:v>41088.0</c:v>
                </c:pt>
                <c:pt idx="430">
                  <c:v>41095.0</c:v>
                </c:pt>
                <c:pt idx="431">
                  <c:v>41102.0</c:v>
                </c:pt>
                <c:pt idx="432">
                  <c:v>41109.0</c:v>
                </c:pt>
                <c:pt idx="433">
                  <c:v>41116.0</c:v>
                </c:pt>
                <c:pt idx="434">
                  <c:v>41123.0</c:v>
                </c:pt>
                <c:pt idx="435">
                  <c:v>41130.0</c:v>
                </c:pt>
                <c:pt idx="436">
                  <c:v>41137.0</c:v>
                </c:pt>
                <c:pt idx="437">
                  <c:v>41144.0</c:v>
                </c:pt>
                <c:pt idx="438">
                  <c:v>41151.0</c:v>
                </c:pt>
                <c:pt idx="439">
                  <c:v>41158.0</c:v>
                </c:pt>
                <c:pt idx="440">
                  <c:v>41165.0</c:v>
                </c:pt>
                <c:pt idx="441">
                  <c:v>41172.0</c:v>
                </c:pt>
                <c:pt idx="442">
                  <c:v>41180.0</c:v>
                </c:pt>
                <c:pt idx="443">
                  <c:v>41187.0</c:v>
                </c:pt>
                <c:pt idx="444">
                  <c:v>41194.0</c:v>
                </c:pt>
                <c:pt idx="445">
                  <c:v>41201.0</c:v>
                </c:pt>
                <c:pt idx="446">
                  <c:v>41208.0</c:v>
                </c:pt>
                <c:pt idx="447">
                  <c:v>41215.0</c:v>
                </c:pt>
                <c:pt idx="448">
                  <c:v>41222.0</c:v>
                </c:pt>
                <c:pt idx="449">
                  <c:v>41229.0</c:v>
                </c:pt>
                <c:pt idx="450">
                  <c:v>41236.0</c:v>
                </c:pt>
                <c:pt idx="451">
                  <c:v>41243.0</c:v>
                </c:pt>
                <c:pt idx="452">
                  <c:v>41250.0</c:v>
                </c:pt>
                <c:pt idx="453">
                  <c:v>41257.0</c:v>
                </c:pt>
                <c:pt idx="454">
                  <c:v>41264.0</c:v>
                </c:pt>
                <c:pt idx="455">
                  <c:v>41271.0</c:v>
                </c:pt>
                <c:pt idx="456">
                  <c:v>41278.0</c:v>
                </c:pt>
                <c:pt idx="457">
                  <c:v>41285.0</c:v>
                </c:pt>
                <c:pt idx="458">
                  <c:v>41292.0</c:v>
                </c:pt>
                <c:pt idx="459">
                  <c:v>41299.0</c:v>
                </c:pt>
                <c:pt idx="460">
                  <c:v>41306.0</c:v>
                </c:pt>
                <c:pt idx="461">
                  <c:v>41313.0</c:v>
                </c:pt>
                <c:pt idx="462">
                  <c:v>41320.0</c:v>
                </c:pt>
                <c:pt idx="463">
                  <c:v>41327.0</c:v>
                </c:pt>
                <c:pt idx="464">
                  <c:v>41334.0</c:v>
                </c:pt>
                <c:pt idx="465">
                  <c:v>41341.0</c:v>
                </c:pt>
                <c:pt idx="466">
                  <c:v>41348.0</c:v>
                </c:pt>
                <c:pt idx="467">
                  <c:v>41355.0</c:v>
                </c:pt>
                <c:pt idx="468">
                  <c:v>41362.0</c:v>
                </c:pt>
                <c:pt idx="469">
                  <c:v>41369.0</c:v>
                </c:pt>
                <c:pt idx="470">
                  <c:v>41376.0</c:v>
                </c:pt>
                <c:pt idx="471">
                  <c:v>41383.0</c:v>
                </c:pt>
                <c:pt idx="472">
                  <c:v>41390.0</c:v>
                </c:pt>
                <c:pt idx="473">
                  <c:v>41397.0</c:v>
                </c:pt>
                <c:pt idx="474">
                  <c:v>41404.0</c:v>
                </c:pt>
                <c:pt idx="475">
                  <c:v>41411.0</c:v>
                </c:pt>
                <c:pt idx="476">
                  <c:v>41418.0</c:v>
                </c:pt>
                <c:pt idx="477">
                  <c:v>41053.0</c:v>
                </c:pt>
                <c:pt idx="478">
                  <c:v>41060.0</c:v>
                </c:pt>
                <c:pt idx="479">
                  <c:v>41067.0</c:v>
                </c:pt>
                <c:pt idx="480">
                  <c:v>41074.0</c:v>
                </c:pt>
                <c:pt idx="481">
                  <c:v>41081.0</c:v>
                </c:pt>
                <c:pt idx="482">
                  <c:v>41088.0</c:v>
                </c:pt>
                <c:pt idx="483">
                  <c:v>41095.0</c:v>
                </c:pt>
                <c:pt idx="484">
                  <c:v>41102.0</c:v>
                </c:pt>
                <c:pt idx="485">
                  <c:v>41109.0</c:v>
                </c:pt>
                <c:pt idx="486">
                  <c:v>41116.0</c:v>
                </c:pt>
                <c:pt idx="487">
                  <c:v>41123.0</c:v>
                </c:pt>
                <c:pt idx="488">
                  <c:v>41130.0</c:v>
                </c:pt>
                <c:pt idx="489">
                  <c:v>41137.0</c:v>
                </c:pt>
              </c:numCache>
            </c:numRef>
          </c:xVal>
          <c:yVal>
            <c:numRef>
              <c:f>'--Data--'!$N$4:$N$493</c:f>
              <c:numCache>
                <c:formatCode>General</c:formatCode>
                <c:ptCount val="490"/>
                <c:pt idx="18">
                  <c:v>963.009999999999</c:v>
                </c:pt>
                <c:pt idx="19">
                  <c:v>1201.02</c:v>
                </c:pt>
                <c:pt idx="20">
                  <c:v>779.669999999999</c:v>
                </c:pt>
                <c:pt idx="21">
                  <c:v>1352.55999999999</c:v>
                </c:pt>
                <c:pt idx="22">
                  <c:v>1451.56999999999</c:v>
                </c:pt>
                <c:pt idx="23">
                  <c:v>1357.75</c:v>
                </c:pt>
                <c:pt idx="24">
                  <c:v>1499.83999999999</c:v>
                </c:pt>
                <c:pt idx="25">
                  <c:v>1468.63</c:v>
                </c:pt>
                <c:pt idx="26">
                  <c:v>1628.72</c:v>
                </c:pt>
                <c:pt idx="27">
                  <c:v>241.74</c:v>
                </c:pt>
                <c:pt idx="28">
                  <c:v>245.229999999999</c:v>
                </c:pt>
                <c:pt idx="29">
                  <c:v>0.0</c:v>
                </c:pt>
                <c:pt idx="30">
                  <c:v>0.0</c:v>
                </c:pt>
                <c:pt idx="31">
                  <c:v>2.33999999999999</c:v>
                </c:pt>
                <c:pt idx="32">
                  <c:v>321.81</c:v>
                </c:pt>
                <c:pt idx="33">
                  <c:v>328.959999999999</c:v>
                </c:pt>
                <c:pt idx="34">
                  <c:v>1558.30999999999</c:v>
                </c:pt>
                <c:pt idx="35">
                  <c:v>1885.30999999999</c:v>
                </c:pt>
                <c:pt idx="36">
                  <c:v>1923.39</c:v>
                </c:pt>
                <c:pt idx="37">
                  <c:v>1559.94</c:v>
                </c:pt>
                <c:pt idx="38">
                  <c:v>1531.3</c:v>
                </c:pt>
                <c:pt idx="39">
                  <c:v>1697.60999999999</c:v>
                </c:pt>
                <c:pt idx="40">
                  <c:v>1658.39</c:v>
                </c:pt>
                <c:pt idx="41">
                  <c:v>1438.33999999999</c:v>
                </c:pt>
                <c:pt idx="42">
                  <c:v>1512.58999999999</c:v>
                </c:pt>
                <c:pt idx="43">
                  <c:v>1090.08999999999</c:v>
                </c:pt>
                <c:pt idx="44">
                  <c:v>708.47</c:v>
                </c:pt>
                <c:pt idx="45">
                  <c:v>1075.23</c:v>
                </c:pt>
                <c:pt idx="46">
                  <c:v>1115.72</c:v>
                </c:pt>
                <c:pt idx="47">
                  <c:v>545.07</c:v>
                </c:pt>
                <c:pt idx="48">
                  <c:v>410.819999999999</c:v>
                </c:pt>
                <c:pt idx="49">
                  <c:v>340.889999999999</c:v>
                </c:pt>
                <c:pt idx="50">
                  <c:v>254.19</c:v>
                </c:pt>
                <c:pt idx="51">
                  <c:v>248.86</c:v>
                </c:pt>
                <c:pt idx="52">
                  <c:v>228.099999999999</c:v>
                </c:pt>
                <c:pt idx="71">
                  <c:v>591.139999999999</c:v>
                </c:pt>
                <c:pt idx="72">
                  <c:v>920.85</c:v>
                </c:pt>
                <c:pt idx="73">
                  <c:v>468.139999999999</c:v>
                </c:pt>
                <c:pt idx="74">
                  <c:v>1285.74</c:v>
                </c:pt>
                <c:pt idx="75">
                  <c:v>1324.28</c:v>
                </c:pt>
                <c:pt idx="76">
                  <c:v>1218.53</c:v>
                </c:pt>
                <c:pt idx="77">
                  <c:v>1211.18</c:v>
                </c:pt>
                <c:pt idx="78">
                  <c:v>294.22</c:v>
                </c:pt>
                <c:pt idx="79">
                  <c:v>416.81</c:v>
                </c:pt>
                <c:pt idx="80">
                  <c:v>49.34</c:v>
                </c:pt>
                <c:pt idx="81">
                  <c:v>51.77</c:v>
                </c:pt>
                <c:pt idx="82">
                  <c:v>499.43</c:v>
                </c:pt>
                <c:pt idx="83">
                  <c:v>459.56</c:v>
                </c:pt>
                <c:pt idx="84">
                  <c:v>1329.81999999999</c:v>
                </c:pt>
                <c:pt idx="85">
                  <c:v>1460.77</c:v>
                </c:pt>
                <c:pt idx="86">
                  <c:v>1439.83999999999</c:v>
                </c:pt>
                <c:pt idx="87">
                  <c:v>1438.39</c:v>
                </c:pt>
                <c:pt idx="88">
                  <c:v>1898.79</c:v>
                </c:pt>
                <c:pt idx="89">
                  <c:v>1954.30999999999</c:v>
                </c:pt>
                <c:pt idx="90">
                  <c:v>1503.35999999999</c:v>
                </c:pt>
                <c:pt idx="91">
                  <c:v>1496.72</c:v>
                </c:pt>
                <c:pt idx="92">
                  <c:v>1414.69</c:v>
                </c:pt>
                <c:pt idx="93">
                  <c:v>1326.72</c:v>
                </c:pt>
                <c:pt idx="94">
                  <c:v>1482.72</c:v>
                </c:pt>
                <c:pt idx="95">
                  <c:v>1364.52</c:v>
                </c:pt>
                <c:pt idx="96">
                  <c:v>695.11</c:v>
                </c:pt>
                <c:pt idx="97">
                  <c:v>416.23</c:v>
                </c:pt>
                <c:pt idx="98">
                  <c:v>409.44</c:v>
                </c:pt>
                <c:pt idx="99">
                  <c:v>393.449999999999</c:v>
                </c:pt>
                <c:pt idx="100">
                  <c:v>189.09</c:v>
                </c:pt>
                <c:pt idx="101">
                  <c:v>120.25</c:v>
                </c:pt>
                <c:pt idx="102">
                  <c:v>169.27</c:v>
                </c:pt>
                <c:pt idx="103">
                  <c:v>161.3</c:v>
                </c:pt>
                <c:pt idx="104">
                  <c:v>178.139999999999</c:v>
                </c:pt>
                <c:pt idx="105">
                  <c:v>169.09</c:v>
                </c:pt>
                <c:pt idx="124">
                  <c:v>1166.59999999999</c:v>
                </c:pt>
                <c:pt idx="125">
                  <c:v>1445.74</c:v>
                </c:pt>
                <c:pt idx="126">
                  <c:v>829.46</c:v>
                </c:pt>
                <c:pt idx="127">
                  <c:v>1323.92</c:v>
                </c:pt>
                <c:pt idx="128">
                  <c:v>1618.46</c:v>
                </c:pt>
                <c:pt idx="129">
                  <c:v>1394.69</c:v>
                </c:pt>
                <c:pt idx="130">
                  <c:v>1623.65</c:v>
                </c:pt>
                <c:pt idx="131">
                  <c:v>1582.27</c:v>
                </c:pt>
                <c:pt idx="132">
                  <c:v>1725.84999999999</c:v>
                </c:pt>
                <c:pt idx="133">
                  <c:v>373.81</c:v>
                </c:pt>
                <c:pt idx="134">
                  <c:v>329.959999999999</c:v>
                </c:pt>
                <c:pt idx="135">
                  <c:v>39.28</c:v>
                </c:pt>
                <c:pt idx="136">
                  <c:v>35.7599999999999</c:v>
                </c:pt>
                <c:pt idx="137">
                  <c:v>265.709999999999</c:v>
                </c:pt>
                <c:pt idx="138">
                  <c:v>844.509999999999</c:v>
                </c:pt>
                <c:pt idx="139">
                  <c:v>816.61</c:v>
                </c:pt>
                <c:pt idx="140">
                  <c:v>1548.97</c:v>
                </c:pt>
                <c:pt idx="141">
                  <c:v>2012.38</c:v>
                </c:pt>
                <c:pt idx="142">
                  <c:v>2066.71999999999</c:v>
                </c:pt>
                <c:pt idx="143">
                  <c:v>1665.09999999999</c:v>
                </c:pt>
                <c:pt idx="144">
                  <c:v>1608.91</c:v>
                </c:pt>
                <c:pt idx="145">
                  <c:v>1616.42</c:v>
                </c:pt>
                <c:pt idx="146">
                  <c:v>1548.82999999999</c:v>
                </c:pt>
                <c:pt idx="147">
                  <c:v>1597.16</c:v>
                </c:pt>
                <c:pt idx="148">
                  <c:v>1629.89</c:v>
                </c:pt>
                <c:pt idx="149">
                  <c:v>1058.56999999999</c:v>
                </c:pt>
                <c:pt idx="150">
                  <c:v>647.09</c:v>
                </c:pt>
                <c:pt idx="151">
                  <c:v>1039.57999999999</c:v>
                </c:pt>
                <c:pt idx="152">
                  <c:v>1018.98</c:v>
                </c:pt>
                <c:pt idx="153">
                  <c:v>532.12</c:v>
                </c:pt>
                <c:pt idx="154">
                  <c:v>449.569999999999</c:v>
                </c:pt>
                <c:pt idx="155">
                  <c:v>404.12</c:v>
                </c:pt>
                <c:pt idx="156">
                  <c:v>251.789999999999</c:v>
                </c:pt>
                <c:pt idx="157">
                  <c:v>205.41</c:v>
                </c:pt>
                <c:pt idx="158">
                  <c:v>204.009999999999</c:v>
                </c:pt>
                <c:pt idx="177">
                  <c:v>1297.38</c:v>
                </c:pt>
                <c:pt idx="178">
                  <c:v>1349.55999999999</c:v>
                </c:pt>
                <c:pt idx="179">
                  <c:v>943.59</c:v>
                </c:pt>
                <c:pt idx="180">
                  <c:v>1354.32999999999</c:v>
                </c:pt>
                <c:pt idx="181">
                  <c:v>1537.85999999999</c:v>
                </c:pt>
                <c:pt idx="182">
                  <c:v>1398.32999999999</c:v>
                </c:pt>
                <c:pt idx="183">
                  <c:v>1494.65</c:v>
                </c:pt>
                <c:pt idx="184">
                  <c:v>1594.5</c:v>
                </c:pt>
                <c:pt idx="185">
                  <c:v>1595.30999999999</c:v>
                </c:pt>
                <c:pt idx="186">
                  <c:v>237.31</c:v>
                </c:pt>
                <c:pt idx="187">
                  <c:v>233.849999999999</c:v>
                </c:pt>
                <c:pt idx="188">
                  <c:v>16.57</c:v>
                </c:pt>
                <c:pt idx="189">
                  <c:v>14.85</c:v>
                </c:pt>
                <c:pt idx="190">
                  <c:v>141.15</c:v>
                </c:pt>
                <c:pt idx="191">
                  <c:v>774.929999999999</c:v>
                </c:pt>
                <c:pt idx="192">
                  <c:v>658.72</c:v>
                </c:pt>
                <c:pt idx="193">
                  <c:v>1522.95</c:v>
                </c:pt>
                <c:pt idx="194">
                  <c:v>1926.97</c:v>
                </c:pt>
                <c:pt idx="195">
                  <c:v>1984.30999999999</c:v>
                </c:pt>
                <c:pt idx="196">
                  <c:v>1564.22</c:v>
                </c:pt>
                <c:pt idx="197">
                  <c:v>1536.13</c:v>
                </c:pt>
                <c:pt idx="198">
                  <c:v>1601.11999999999</c:v>
                </c:pt>
                <c:pt idx="199">
                  <c:v>1542.22</c:v>
                </c:pt>
                <c:pt idx="200">
                  <c:v>1443.58999999999</c:v>
                </c:pt>
                <c:pt idx="201">
                  <c:v>1522.94</c:v>
                </c:pt>
                <c:pt idx="202">
                  <c:v>992.5299999999989</c:v>
                </c:pt>
                <c:pt idx="203">
                  <c:v>672.1</c:v>
                </c:pt>
                <c:pt idx="204">
                  <c:v>1012.85</c:v>
                </c:pt>
                <c:pt idx="205">
                  <c:v>1041.45</c:v>
                </c:pt>
                <c:pt idx="206">
                  <c:v>454.11</c:v>
                </c:pt>
                <c:pt idx="207">
                  <c:v>400.99</c:v>
                </c:pt>
                <c:pt idx="208">
                  <c:v>346.06</c:v>
                </c:pt>
                <c:pt idx="209">
                  <c:v>260.05</c:v>
                </c:pt>
                <c:pt idx="210">
                  <c:v>258.889999999999</c:v>
                </c:pt>
                <c:pt idx="211">
                  <c:v>256.329999999999</c:v>
                </c:pt>
                <c:pt idx="230">
                  <c:v>1270.83999999999</c:v>
                </c:pt>
                <c:pt idx="231">
                  <c:v>1446.56999999999</c:v>
                </c:pt>
                <c:pt idx="232">
                  <c:v>908.009999999999</c:v>
                </c:pt>
                <c:pt idx="233">
                  <c:v>1367.21</c:v>
                </c:pt>
                <c:pt idx="234">
                  <c:v>1728.48</c:v>
                </c:pt>
                <c:pt idx="235">
                  <c:v>1066.33999999999</c:v>
                </c:pt>
                <c:pt idx="236">
                  <c:v>1008.11</c:v>
                </c:pt>
                <c:pt idx="237">
                  <c:v>1708.77</c:v>
                </c:pt>
                <c:pt idx="238">
                  <c:v>1947.55999999999</c:v>
                </c:pt>
                <c:pt idx="239">
                  <c:v>810.23</c:v>
                </c:pt>
                <c:pt idx="240">
                  <c:v>1168.88</c:v>
                </c:pt>
                <c:pt idx="241">
                  <c:v>1326.76</c:v>
                </c:pt>
                <c:pt idx="242">
                  <c:v>1137.72</c:v>
                </c:pt>
                <c:pt idx="243">
                  <c:v>858.71</c:v>
                </c:pt>
                <c:pt idx="244">
                  <c:v>1606.71</c:v>
                </c:pt>
                <c:pt idx="245">
                  <c:v>1676.69</c:v>
                </c:pt>
                <c:pt idx="246">
                  <c:v>1518.17</c:v>
                </c:pt>
                <c:pt idx="247">
                  <c:v>1524.06999999999</c:v>
                </c:pt>
                <c:pt idx="248">
                  <c:v>1562.32999999999</c:v>
                </c:pt>
                <c:pt idx="249">
                  <c:v>1198.47</c:v>
                </c:pt>
                <c:pt idx="250">
                  <c:v>1150.59999999999</c:v>
                </c:pt>
                <c:pt idx="251">
                  <c:v>1175.32999999999</c:v>
                </c:pt>
                <c:pt idx="252">
                  <c:v>1190.35999999999</c:v>
                </c:pt>
                <c:pt idx="253">
                  <c:v>1135.34999999999</c:v>
                </c:pt>
                <c:pt idx="254">
                  <c:v>1145.36999999999</c:v>
                </c:pt>
                <c:pt idx="255">
                  <c:v>794.21</c:v>
                </c:pt>
                <c:pt idx="256">
                  <c:v>507.04</c:v>
                </c:pt>
                <c:pt idx="257">
                  <c:v>913.149999999999</c:v>
                </c:pt>
                <c:pt idx="258">
                  <c:v>999.86</c:v>
                </c:pt>
                <c:pt idx="259">
                  <c:v>691.4400000000001</c:v>
                </c:pt>
                <c:pt idx="260">
                  <c:v>774.2</c:v>
                </c:pt>
                <c:pt idx="261">
                  <c:v>754.899999999999</c:v>
                </c:pt>
                <c:pt idx="262">
                  <c:v>591.6</c:v>
                </c:pt>
                <c:pt idx="263">
                  <c:v>538.4099999999989</c:v>
                </c:pt>
                <c:pt idx="264">
                  <c:v>469.73</c:v>
                </c:pt>
                <c:pt idx="283">
                  <c:v>1108.8</c:v>
                </c:pt>
                <c:pt idx="284">
                  <c:v>1038.52</c:v>
                </c:pt>
                <c:pt idx="285">
                  <c:v>736.32</c:v>
                </c:pt>
                <c:pt idx="286">
                  <c:v>452.19</c:v>
                </c:pt>
                <c:pt idx="287">
                  <c:v>570.5399999999991</c:v>
                </c:pt>
                <c:pt idx="288">
                  <c:v>1371.45</c:v>
                </c:pt>
                <c:pt idx="289">
                  <c:v>1229.96</c:v>
                </c:pt>
                <c:pt idx="290">
                  <c:v>1895.60999999999</c:v>
                </c:pt>
                <c:pt idx="291">
                  <c:v>1839.34999999999</c:v>
                </c:pt>
                <c:pt idx="292">
                  <c:v>883.399999999999</c:v>
                </c:pt>
                <c:pt idx="293">
                  <c:v>1097.79</c:v>
                </c:pt>
                <c:pt idx="294">
                  <c:v>1788.38</c:v>
                </c:pt>
                <c:pt idx="295">
                  <c:v>1514.29</c:v>
                </c:pt>
                <c:pt idx="296">
                  <c:v>104.15</c:v>
                </c:pt>
                <c:pt idx="297">
                  <c:v>1202.81999999999</c:v>
                </c:pt>
                <c:pt idx="298">
                  <c:v>1182.16</c:v>
                </c:pt>
                <c:pt idx="299">
                  <c:v>427.3</c:v>
                </c:pt>
                <c:pt idx="300">
                  <c:v>307.94</c:v>
                </c:pt>
                <c:pt idx="301">
                  <c:v>315.829999999999</c:v>
                </c:pt>
                <c:pt idx="302">
                  <c:v>273.54</c:v>
                </c:pt>
                <c:pt idx="303">
                  <c:v>1389.34999999999</c:v>
                </c:pt>
                <c:pt idx="304">
                  <c:v>1382.80999999999</c:v>
                </c:pt>
                <c:pt idx="305">
                  <c:v>1389.55</c:v>
                </c:pt>
                <c:pt idx="306">
                  <c:v>1266.81999999999</c:v>
                </c:pt>
                <c:pt idx="307">
                  <c:v>878.309999999999</c:v>
                </c:pt>
                <c:pt idx="308">
                  <c:v>833.5299999999989</c:v>
                </c:pt>
                <c:pt idx="309">
                  <c:v>554.85</c:v>
                </c:pt>
                <c:pt idx="310">
                  <c:v>678.95</c:v>
                </c:pt>
                <c:pt idx="311">
                  <c:v>699.47</c:v>
                </c:pt>
                <c:pt idx="312">
                  <c:v>470.259999999999</c:v>
                </c:pt>
                <c:pt idx="313">
                  <c:v>795.36</c:v>
                </c:pt>
                <c:pt idx="314">
                  <c:v>738.279999999999</c:v>
                </c:pt>
                <c:pt idx="315">
                  <c:v>728.69</c:v>
                </c:pt>
                <c:pt idx="316">
                  <c:v>727.08</c:v>
                </c:pt>
                <c:pt idx="317">
                  <c:v>559.71</c:v>
                </c:pt>
                <c:pt idx="336">
                  <c:v>1002.49</c:v>
                </c:pt>
                <c:pt idx="337">
                  <c:v>1323.61999999999</c:v>
                </c:pt>
                <c:pt idx="338">
                  <c:v>719.32</c:v>
                </c:pt>
                <c:pt idx="339">
                  <c:v>774.87</c:v>
                </c:pt>
                <c:pt idx="340">
                  <c:v>704.509999999999</c:v>
                </c:pt>
                <c:pt idx="341">
                  <c:v>1125.55999999999</c:v>
                </c:pt>
                <c:pt idx="342">
                  <c:v>1342.77</c:v>
                </c:pt>
                <c:pt idx="343">
                  <c:v>664.98</c:v>
                </c:pt>
                <c:pt idx="344">
                  <c:v>782.34</c:v>
                </c:pt>
                <c:pt idx="345">
                  <c:v>803.309999999999</c:v>
                </c:pt>
                <c:pt idx="346">
                  <c:v>734.12</c:v>
                </c:pt>
                <c:pt idx="347">
                  <c:v>2040.86999999999</c:v>
                </c:pt>
                <c:pt idx="348">
                  <c:v>1848.07999999999</c:v>
                </c:pt>
                <c:pt idx="349">
                  <c:v>827.389999999999</c:v>
                </c:pt>
                <c:pt idx="350">
                  <c:v>1431.01</c:v>
                </c:pt>
                <c:pt idx="351">
                  <c:v>1292.82999999999</c:v>
                </c:pt>
                <c:pt idx="352">
                  <c:v>594.639999999999</c:v>
                </c:pt>
                <c:pt idx="353">
                  <c:v>587.57</c:v>
                </c:pt>
                <c:pt idx="354">
                  <c:v>601.23</c:v>
                </c:pt>
                <c:pt idx="355">
                  <c:v>1315.43</c:v>
                </c:pt>
                <c:pt idx="356">
                  <c:v>1266.7</c:v>
                </c:pt>
                <c:pt idx="357">
                  <c:v>1202.05999999999</c:v>
                </c:pt>
                <c:pt idx="358">
                  <c:v>1131.84999999999</c:v>
                </c:pt>
                <c:pt idx="359">
                  <c:v>1231.4</c:v>
                </c:pt>
                <c:pt idx="360">
                  <c:v>1232.45</c:v>
                </c:pt>
                <c:pt idx="361">
                  <c:v>1064.17</c:v>
                </c:pt>
                <c:pt idx="362">
                  <c:v>653.639999999999</c:v>
                </c:pt>
                <c:pt idx="363">
                  <c:v>657.289999999999</c:v>
                </c:pt>
                <c:pt idx="364">
                  <c:v>594.0299999999989</c:v>
                </c:pt>
                <c:pt idx="365">
                  <c:v>734.269999999999</c:v>
                </c:pt>
                <c:pt idx="366">
                  <c:v>989.37</c:v>
                </c:pt>
                <c:pt idx="367">
                  <c:v>891.299999999999</c:v>
                </c:pt>
                <c:pt idx="368">
                  <c:v>795.72</c:v>
                </c:pt>
                <c:pt idx="369">
                  <c:v>745.519999999999</c:v>
                </c:pt>
                <c:pt idx="370">
                  <c:v>596.769999999999</c:v>
                </c:pt>
                <c:pt idx="389">
                  <c:v>101.099999999999</c:v>
                </c:pt>
                <c:pt idx="390">
                  <c:v>193.9</c:v>
                </c:pt>
                <c:pt idx="391">
                  <c:v>37.3999999999999</c:v>
                </c:pt>
                <c:pt idx="392">
                  <c:v>45.35</c:v>
                </c:pt>
                <c:pt idx="393">
                  <c:v>60.64</c:v>
                </c:pt>
                <c:pt idx="394">
                  <c:v>125.17</c:v>
                </c:pt>
                <c:pt idx="395">
                  <c:v>37.8999999999999</c:v>
                </c:pt>
                <c:pt idx="396">
                  <c:v>54.32</c:v>
                </c:pt>
                <c:pt idx="397">
                  <c:v>135.37</c:v>
                </c:pt>
                <c:pt idx="398">
                  <c:v>247.509999999999</c:v>
                </c:pt>
                <c:pt idx="399">
                  <c:v>278.17</c:v>
                </c:pt>
                <c:pt idx="400">
                  <c:v>861.11</c:v>
                </c:pt>
                <c:pt idx="401">
                  <c:v>774.149999999999</c:v>
                </c:pt>
                <c:pt idx="402">
                  <c:v>917.509999999999</c:v>
                </c:pt>
                <c:pt idx="403">
                  <c:v>910.899999999999</c:v>
                </c:pt>
                <c:pt idx="404">
                  <c:v>861.6599999999989</c:v>
                </c:pt>
                <c:pt idx="405">
                  <c:v>1197.19</c:v>
                </c:pt>
                <c:pt idx="406">
                  <c:v>1661.71</c:v>
                </c:pt>
                <c:pt idx="407">
                  <c:v>1692.36999999999</c:v>
                </c:pt>
                <c:pt idx="408">
                  <c:v>1294.98</c:v>
                </c:pt>
                <c:pt idx="409">
                  <c:v>1196.01</c:v>
                </c:pt>
                <c:pt idx="410">
                  <c:v>1193.31999999999</c:v>
                </c:pt>
                <c:pt idx="411">
                  <c:v>1074.05</c:v>
                </c:pt>
                <c:pt idx="412">
                  <c:v>1179.88</c:v>
                </c:pt>
                <c:pt idx="413">
                  <c:v>1240.44</c:v>
                </c:pt>
                <c:pt idx="414">
                  <c:v>736.549999999999</c:v>
                </c:pt>
                <c:pt idx="415">
                  <c:v>426.029999999999</c:v>
                </c:pt>
                <c:pt idx="416">
                  <c:v>55.8999999999999</c:v>
                </c:pt>
                <c:pt idx="417">
                  <c:v>53.13</c:v>
                </c:pt>
                <c:pt idx="418">
                  <c:v>86.9699999999999</c:v>
                </c:pt>
                <c:pt idx="419">
                  <c:v>63.13</c:v>
                </c:pt>
                <c:pt idx="420">
                  <c:v>128.87</c:v>
                </c:pt>
                <c:pt idx="421">
                  <c:v>55.9099999999999</c:v>
                </c:pt>
                <c:pt idx="422">
                  <c:v>72.9699999999999</c:v>
                </c:pt>
                <c:pt idx="423">
                  <c:v>70.12</c:v>
                </c:pt>
                <c:pt idx="442">
                  <c:v>741.83</c:v>
                </c:pt>
                <c:pt idx="443">
                  <c:v>1136.5</c:v>
                </c:pt>
                <c:pt idx="444">
                  <c:v>584.279999999999</c:v>
                </c:pt>
                <c:pt idx="445">
                  <c:v>1222.97</c:v>
                </c:pt>
                <c:pt idx="446">
                  <c:v>1587.82999999999</c:v>
                </c:pt>
                <c:pt idx="447">
                  <c:v>1299.28</c:v>
                </c:pt>
                <c:pt idx="448">
                  <c:v>1337.11999999999</c:v>
                </c:pt>
                <c:pt idx="449">
                  <c:v>832.12</c:v>
                </c:pt>
                <c:pt idx="450">
                  <c:v>959.049999999999</c:v>
                </c:pt>
                <c:pt idx="451">
                  <c:v>0.55</c:v>
                </c:pt>
                <c:pt idx="452">
                  <c:v>0.56</c:v>
                </c:pt>
                <c:pt idx="453">
                  <c:v>362.589999999999</c:v>
                </c:pt>
                <c:pt idx="454">
                  <c:v>330.04</c:v>
                </c:pt>
                <c:pt idx="455">
                  <c:v>1163.13</c:v>
                </c:pt>
                <c:pt idx="456">
                  <c:v>1455.09999999999</c:v>
                </c:pt>
                <c:pt idx="457">
                  <c:v>1355.35999999999</c:v>
                </c:pt>
                <c:pt idx="458">
                  <c:v>1551.80999999999</c:v>
                </c:pt>
                <c:pt idx="459">
                  <c:v>2107.42999999999</c:v>
                </c:pt>
                <c:pt idx="460">
                  <c:v>2152.34999999999</c:v>
                </c:pt>
                <c:pt idx="461">
                  <c:v>1573.32999999999</c:v>
                </c:pt>
                <c:pt idx="462">
                  <c:v>1556.14</c:v>
                </c:pt>
                <c:pt idx="463">
                  <c:v>1451.15</c:v>
                </c:pt>
                <c:pt idx="464">
                  <c:v>1463.48</c:v>
                </c:pt>
                <c:pt idx="465">
                  <c:v>1510.97</c:v>
                </c:pt>
                <c:pt idx="466">
                  <c:v>1547.73</c:v>
                </c:pt>
                <c:pt idx="467">
                  <c:v>971.419999999999</c:v>
                </c:pt>
                <c:pt idx="468">
                  <c:v>569.47</c:v>
                </c:pt>
                <c:pt idx="469">
                  <c:v>833.84</c:v>
                </c:pt>
                <c:pt idx="470">
                  <c:v>923.21</c:v>
                </c:pt>
                <c:pt idx="471">
                  <c:v>388.899999999999</c:v>
                </c:pt>
                <c:pt idx="472">
                  <c:v>230.479999999999</c:v>
                </c:pt>
                <c:pt idx="473">
                  <c:v>287.339999999999</c:v>
                </c:pt>
                <c:pt idx="474">
                  <c:v>190.36</c:v>
                </c:pt>
                <c:pt idx="475">
                  <c:v>127.8</c:v>
                </c:pt>
                <c:pt idx="476">
                  <c:v>122.47</c:v>
                </c:pt>
              </c:numCache>
            </c:numRef>
          </c:yVal>
          <c:smooth val="0"/>
        </c:ser>
        <c:ser>
          <c:idx val="1"/>
          <c:order val="1"/>
          <c:tx>
            <c:v>Meas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'--Data--'!$BG$4:$BG$493</c:f>
              <c:numCache>
                <c:formatCode>General</c:formatCode>
                <c:ptCount val="490"/>
                <c:pt idx="456">
                  <c:v>3010.0</c:v>
                </c:pt>
                <c:pt idx="460">
                  <c:v>6610.0</c:v>
                </c:pt>
                <c:pt idx="462">
                  <c:v>1950.0</c:v>
                </c:pt>
                <c:pt idx="464">
                  <c:v>4470.0</c:v>
                </c:pt>
                <c:pt idx="466">
                  <c:v>6430.0</c:v>
                </c:pt>
                <c:pt idx="472">
                  <c:v>2590.0</c:v>
                </c:pt>
              </c:numCache>
            </c:numRef>
          </c:yVal>
          <c:smooth val="0"/>
        </c:ser>
        <c:ser>
          <c:idx val="2"/>
          <c:order val="2"/>
          <c:tx>
            <c:v>SWB</c:v>
          </c:tx>
          <c:spPr>
            <a:ln w="28575">
              <a:noFill/>
            </a:ln>
          </c:spP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'--Data--'!$AC$4:$AC$493</c:f>
              <c:numCache>
                <c:formatCode>General</c:formatCode>
                <c:ptCount val="490"/>
                <c:pt idx="18">
                  <c:v>7000.0</c:v>
                </c:pt>
                <c:pt idx="19">
                  <c:v>8180.0</c:v>
                </c:pt>
                <c:pt idx="20">
                  <c:v>9310.0</c:v>
                </c:pt>
                <c:pt idx="21">
                  <c:v>10480.0</c:v>
                </c:pt>
                <c:pt idx="22">
                  <c:v>1199</c:v>
                </c:pt>
                <c:pt idx="23">
                  <c:v>13270.0</c:v>
                </c:pt>
                <c:pt idx="24">
                  <c:v>14300.0</c:v>
                </c:pt>
                <c:pt idx="30">
                  <c:v>0.0</c:v>
                </c:pt>
                <c:pt idx="31">
                  <c:v>100.0</c:v>
                </c:pt>
                <c:pt idx="32">
                  <c:v>200.0</c:v>
                </c:pt>
                <c:pt idx="33">
                  <c:v>400.0000000000001</c:v>
                </c:pt>
                <c:pt idx="34">
                  <c:v>899.9999999999999</c:v>
                </c:pt>
                <c:pt idx="35">
                  <c:v>1200.0</c:v>
                </c:pt>
                <c:pt idx="36">
                  <c:v>15</c:v>
                </c:pt>
                <c:pt idx="37">
                  <c:v>16</c:v>
                </c:pt>
                <c:pt idx="38">
                  <c:v>1900.000000000002</c:v>
                </c:pt>
                <c:pt idx="39">
                  <c:v>17</c:v>
                </c:pt>
                <c:pt idx="40">
                  <c:v>1600.000000000002</c:v>
                </c:pt>
                <c:pt idx="41">
                  <c:v>1699.999999999998</c:v>
                </c:pt>
                <c:pt idx="42">
                  <c:v>1599.999999999998</c:v>
                </c:pt>
                <c:pt idx="43">
                  <c:v>1500.000000000002</c:v>
                </c:pt>
                <c:pt idx="44">
                  <c:v>900.0</c:v>
                </c:pt>
                <c:pt idx="45">
                  <c:v>800.0</c:v>
                </c:pt>
                <c:pt idx="46">
                  <c:v>1000.0</c:v>
                </c:pt>
                <c:pt idx="47">
                  <c:v>400.0</c:v>
                </c:pt>
                <c:pt idx="48">
                  <c:v>600.0</c:v>
                </c:pt>
                <c:pt idx="49">
                  <c:v>200.0</c:v>
                </c:pt>
                <c:pt idx="50">
                  <c:v>200.0</c:v>
                </c:pt>
                <c:pt idx="51">
                  <c:v>400.0</c:v>
                </c:pt>
                <c:pt idx="52">
                  <c:v>100.0</c:v>
                </c:pt>
                <c:pt idx="71">
                  <c:v>4020.0</c:v>
                </c:pt>
                <c:pt idx="72">
                  <c:v>504</c:v>
                </c:pt>
                <c:pt idx="73">
                  <c:v>5990.0</c:v>
                </c:pt>
                <c:pt idx="74">
                  <c:v>7090.0</c:v>
                </c:pt>
                <c:pt idx="75">
                  <c:v>8440.0</c:v>
                </c:pt>
                <c:pt idx="76">
                  <c:v>9680.0</c:v>
                </c:pt>
                <c:pt idx="77">
                  <c:v>10650.0</c:v>
                </c:pt>
                <c:pt idx="78">
                  <c:v>11230.0</c:v>
                </c:pt>
                <c:pt idx="79">
                  <c:v>0.0</c:v>
                </c:pt>
                <c:pt idx="80">
                  <c:v>100.0</c:v>
                </c:pt>
                <c:pt idx="81">
                  <c:v>100.0</c:v>
                </c:pt>
                <c:pt idx="82">
                  <c:v>300.0</c:v>
                </c:pt>
                <c:pt idx="83">
                  <c:v>700.0</c:v>
                </c:pt>
                <c:pt idx="84">
                  <c:v>1300.0</c:v>
                </c:pt>
                <c:pt idx="85">
                  <c:v>1700.0</c:v>
                </c:pt>
                <c:pt idx="86">
                  <c:v>1800.0</c:v>
                </c:pt>
                <c:pt idx="87">
                  <c:v>2200.0</c:v>
                </c:pt>
                <c:pt idx="88">
                  <c:v>2200.0</c:v>
                </c:pt>
                <c:pt idx="89">
                  <c:v>1900.0</c:v>
                </c:pt>
                <c:pt idx="90">
                  <c:v>1800.0</c:v>
                </c:pt>
                <c:pt idx="91">
                  <c:v>2100.000000000004</c:v>
                </c:pt>
                <c:pt idx="92">
                  <c:v>1699.999999999996</c:v>
                </c:pt>
                <c:pt idx="93">
                  <c:v>1600.0</c:v>
                </c:pt>
                <c:pt idx="94">
                  <c:v>1599.999999999996</c:v>
                </c:pt>
                <c:pt idx="95">
                  <c:v>1600.000000000004</c:v>
                </c:pt>
                <c:pt idx="96">
                  <c:v>899.9999999999963</c:v>
                </c:pt>
                <c:pt idx="97">
                  <c:v>700.0000000000036</c:v>
                </c:pt>
                <c:pt idx="98">
                  <c:v>400.0000000000036</c:v>
                </c:pt>
                <c:pt idx="99">
                  <c:v>99.99999999999636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24">
                  <c:v>2190.0</c:v>
                </c:pt>
                <c:pt idx="125">
                  <c:v>2740.0</c:v>
                </c:pt>
                <c:pt idx="126">
                  <c:v>3380.0</c:v>
                </c:pt>
                <c:pt idx="127">
                  <c:v>4050.0</c:v>
                </c:pt>
                <c:pt idx="128">
                  <c:v>4440.0</c:v>
                </c:pt>
                <c:pt idx="129">
                  <c:v>496</c:v>
                </c:pt>
                <c:pt idx="134">
                  <c:v>0.0</c:v>
                </c:pt>
                <c:pt idx="135">
                  <c:v>0.0</c:v>
                </c:pt>
                <c:pt idx="136">
                  <c:v>100.0</c:v>
                </c:pt>
                <c:pt idx="137">
                  <c:v>300.0</c:v>
                </c:pt>
                <c:pt idx="138">
                  <c:v>600.0</c:v>
                </c:pt>
                <c:pt idx="139">
                  <c:v>1000.0</c:v>
                </c:pt>
                <c:pt idx="140">
                  <c:v>1500.0</c:v>
                </c:pt>
                <c:pt idx="141">
                  <c:v>1900.0</c:v>
                </c:pt>
                <c:pt idx="142">
                  <c:v>1700.0</c:v>
                </c:pt>
                <c:pt idx="143">
                  <c:v>1800.0</c:v>
                </c:pt>
                <c:pt idx="144">
                  <c:v>2000.0</c:v>
                </c:pt>
                <c:pt idx="145">
                  <c:v>1700.0</c:v>
                </c:pt>
                <c:pt idx="146">
                  <c:v>1600.0</c:v>
                </c:pt>
                <c:pt idx="147">
                  <c:v>1700.0</c:v>
                </c:pt>
                <c:pt idx="148">
                  <c:v>1700.0</c:v>
                </c:pt>
                <c:pt idx="149">
                  <c:v>1400.0</c:v>
                </c:pt>
                <c:pt idx="150">
                  <c:v>800.0</c:v>
                </c:pt>
                <c:pt idx="151">
                  <c:v>700.0</c:v>
                </c:pt>
                <c:pt idx="152">
                  <c:v>900.0</c:v>
                </c:pt>
                <c:pt idx="153">
                  <c:v>300.0</c:v>
                </c:pt>
                <c:pt idx="154">
                  <c:v>500.0000000000036</c:v>
                </c:pt>
                <c:pt idx="155">
                  <c:v>200.0</c:v>
                </c:pt>
                <c:pt idx="156">
                  <c:v>99.99999999999636</c:v>
                </c:pt>
                <c:pt idx="157">
                  <c:v>99.99999999999636</c:v>
                </c:pt>
                <c:pt idx="158">
                  <c:v>0.0</c:v>
                </c:pt>
                <c:pt idx="177">
                  <c:v>3590.0</c:v>
                </c:pt>
                <c:pt idx="178">
                  <c:v>4460.0</c:v>
                </c:pt>
                <c:pt idx="179">
                  <c:v>5440.0</c:v>
                </c:pt>
                <c:pt idx="180">
                  <c:v>6670.0</c:v>
                </c:pt>
                <c:pt idx="181">
                  <c:v>7760.0</c:v>
                </c:pt>
                <c:pt idx="182">
                  <c:v>8700.0</c:v>
                </c:pt>
                <c:pt idx="183">
                  <c:v>9560.0</c:v>
                </c:pt>
                <c:pt idx="184">
                  <c:v>10240.0</c:v>
                </c:pt>
                <c:pt idx="185">
                  <c:v>10770.0</c:v>
                </c:pt>
                <c:pt idx="187">
                  <c:v>0.0</c:v>
                </c:pt>
                <c:pt idx="188">
                  <c:v>100.0</c:v>
                </c:pt>
                <c:pt idx="189">
                  <c:v>100.0</c:v>
                </c:pt>
                <c:pt idx="190">
                  <c:v>300.0</c:v>
                </c:pt>
                <c:pt idx="191">
                  <c:v>700.0</c:v>
                </c:pt>
                <c:pt idx="192">
                  <c:v>1000.0</c:v>
                </c:pt>
                <c:pt idx="193">
                  <c:v>1700.0</c:v>
                </c:pt>
                <c:pt idx="194">
                  <c:v>18</c:v>
                </c:pt>
                <c:pt idx="195">
                  <c:v>1800.000000000001</c:v>
                </c:pt>
                <c:pt idx="196">
                  <c:v>1800.0</c:v>
                </c:pt>
                <c:pt idx="197">
                  <c:v>1999.999999999998</c:v>
                </c:pt>
                <c:pt idx="198">
                  <c:v>1700.000000000002</c:v>
                </c:pt>
                <c:pt idx="199">
                  <c:v>1700.0</c:v>
                </c:pt>
                <c:pt idx="200">
                  <c:v>1599.999999999998</c:v>
                </c:pt>
                <c:pt idx="201">
                  <c:v>1700.000000000002</c:v>
                </c:pt>
                <c:pt idx="202">
                  <c:v>1400.0</c:v>
                </c:pt>
                <c:pt idx="203">
                  <c:v>800.0</c:v>
                </c:pt>
                <c:pt idx="204">
                  <c:v>700.0</c:v>
                </c:pt>
                <c:pt idx="205">
                  <c:v>900.0</c:v>
                </c:pt>
                <c:pt idx="206">
                  <c:v>300.0</c:v>
                </c:pt>
                <c:pt idx="207">
                  <c:v>499.9999999999964</c:v>
                </c:pt>
                <c:pt idx="208">
                  <c:v>100.0000000000036</c:v>
                </c:pt>
                <c:pt idx="209">
                  <c:v>99.99999999999636</c:v>
                </c:pt>
                <c:pt idx="210">
                  <c:v>200.0000000000036</c:v>
                </c:pt>
                <c:pt idx="211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200.0</c:v>
                </c:pt>
                <c:pt idx="454">
                  <c:v>200.0</c:v>
                </c:pt>
                <c:pt idx="455">
                  <c:v>700.0</c:v>
                </c:pt>
                <c:pt idx="456">
                  <c:v>1100.0</c:v>
                </c:pt>
                <c:pt idx="457">
                  <c:v>1500.0</c:v>
                </c:pt>
                <c:pt idx="458">
                  <c:v>2</c:v>
                </c:pt>
                <c:pt idx="459">
                  <c:v>2000.000000000001</c:v>
                </c:pt>
                <c:pt idx="460">
                  <c:v>1900.0</c:v>
                </c:pt>
                <c:pt idx="461">
                  <c:v>1799.999999999998</c:v>
                </c:pt>
                <c:pt idx="462">
                  <c:v>2100.000000000002</c:v>
                </c:pt>
                <c:pt idx="463">
                  <c:v>1700.0</c:v>
                </c:pt>
                <c:pt idx="464">
                  <c:v>1600.0</c:v>
                </c:pt>
                <c:pt idx="465">
                  <c:v>1700.0</c:v>
                </c:pt>
                <c:pt idx="466">
                  <c:v>1599.999999999996</c:v>
                </c:pt>
                <c:pt idx="467">
                  <c:v>1300.000000000004</c:v>
                </c:pt>
                <c:pt idx="468">
                  <c:v>800.0000000000036</c:v>
                </c:pt>
                <c:pt idx="469">
                  <c:v>599.9999999999927</c:v>
                </c:pt>
                <c:pt idx="470">
                  <c:v>700.0000000000036</c:v>
                </c:pt>
                <c:pt idx="471">
                  <c:v>200.0</c:v>
                </c:pt>
                <c:pt idx="472">
                  <c:v>200.0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979944"/>
        <c:axId val="-2110976856"/>
      </c:scatterChart>
      <c:valAx>
        <c:axId val="-2110979944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0976856"/>
        <c:crosses val="autoZero"/>
        <c:crossBetween val="midCat"/>
      </c:valAx>
      <c:valAx>
        <c:axId val="-2110976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Biomass production kg/ha/week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211097994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1724908063947"/>
          <c:y val="0.119082094573978"/>
          <c:w val="0.086607707469725"/>
          <c:h val="0.15877031425254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874804924"/>
          <c:y val="0.0873647875513545"/>
          <c:w val="0.800937975927779"/>
          <c:h val="0.7201494553235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'--Data--'!$K$1</c:f>
              <c:strCache>
                <c:ptCount val="1"/>
                <c:pt idx="0">
                  <c:v>SEBAL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'--Data--'!$K$4:$K$493</c:f>
              <c:numCache>
                <c:formatCode>General</c:formatCode>
                <c:ptCount val="490"/>
                <c:pt idx="18">
                  <c:v>32.25</c:v>
                </c:pt>
                <c:pt idx="19">
                  <c:v>43.34</c:v>
                </c:pt>
                <c:pt idx="20">
                  <c:v>36.45</c:v>
                </c:pt>
                <c:pt idx="21">
                  <c:v>40.9799999999999</c:v>
                </c:pt>
                <c:pt idx="22">
                  <c:v>41.4699999999999</c:v>
                </c:pt>
                <c:pt idx="23">
                  <c:v>45.93</c:v>
                </c:pt>
                <c:pt idx="24">
                  <c:v>50.67</c:v>
                </c:pt>
                <c:pt idx="25">
                  <c:v>54.18</c:v>
                </c:pt>
                <c:pt idx="26">
                  <c:v>67.79</c:v>
                </c:pt>
                <c:pt idx="27">
                  <c:v>15.06</c:v>
                </c:pt>
                <c:pt idx="28">
                  <c:v>26.39</c:v>
                </c:pt>
                <c:pt idx="29">
                  <c:v>29.64</c:v>
                </c:pt>
                <c:pt idx="30">
                  <c:v>28.46</c:v>
                </c:pt>
                <c:pt idx="31">
                  <c:v>1.73</c:v>
                </c:pt>
                <c:pt idx="32">
                  <c:v>16.1</c:v>
                </c:pt>
                <c:pt idx="33">
                  <c:v>19.17</c:v>
                </c:pt>
                <c:pt idx="34">
                  <c:v>46.39</c:v>
                </c:pt>
                <c:pt idx="35">
                  <c:v>52.77</c:v>
                </c:pt>
                <c:pt idx="36">
                  <c:v>51.67</c:v>
                </c:pt>
                <c:pt idx="37">
                  <c:v>46.99</c:v>
                </c:pt>
                <c:pt idx="38">
                  <c:v>46.99</c:v>
                </c:pt>
                <c:pt idx="39">
                  <c:v>44.2899999999999</c:v>
                </c:pt>
                <c:pt idx="40">
                  <c:v>48.53</c:v>
                </c:pt>
                <c:pt idx="41">
                  <c:v>40.5399999999999</c:v>
                </c:pt>
                <c:pt idx="42">
                  <c:v>42.8299999999999</c:v>
                </c:pt>
                <c:pt idx="43">
                  <c:v>36.34</c:v>
                </c:pt>
                <c:pt idx="44">
                  <c:v>17.8299999999999</c:v>
                </c:pt>
                <c:pt idx="45">
                  <c:v>27.35</c:v>
                </c:pt>
                <c:pt idx="46">
                  <c:v>32.39</c:v>
                </c:pt>
                <c:pt idx="47">
                  <c:v>17.4699999999999</c:v>
                </c:pt>
                <c:pt idx="48">
                  <c:v>14.98</c:v>
                </c:pt>
                <c:pt idx="49">
                  <c:v>21.82</c:v>
                </c:pt>
                <c:pt idx="50">
                  <c:v>12.72</c:v>
                </c:pt>
                <c:pt idx="51">
                  <c:v>12.43</c:v>
                </c:pt>
                <c:pt idx="52">
                  <c:v>13.5399999999999</c:v>
                </c:pt>
                <c:pt idx="71">
                  <c:v>21.26</c:v>
                </c:pt>
                <c:pt idx="72">
                  <c:v>36.38</c:v>
                </c:pt>
                <c:pt idx="73">
                  <c:v>23.93</c:v>
                </c:pt>
                <c:pt idx="74">
                  <c:v>38.8999999999999</c:v>
                </c:pt>
                <c:pt idx="75">
                  <c:v>39.0799999999999</c:v>
                </c:pt>
                <c:pt idx="76">
                  <c:v>43.13</c:v>
                </c:pt>
                <c:pt idx="77">
                  <c:v>43.24</c:v>
                </c:pt>
                <c:pt idx="78">
                  <c:v>15.48</c:v>
                </c:pt>
                <c:pt idx="79">
                  <c:v>21.25</c:v>
                </c:pt>
                <c:pt idx="80">
                  <c:v>11.83</c:v>
                </c:pt>
                <c:pt idx="81">
                  <c:v>10.69</c:v>
                </c:pt>
                <c:pt idx="82">
                  <c:v>26.0</c:v>
                </c:pt>
                <c:pt idx="83">
                  <c:v>25.8</c:v>
                </c:pt>
                <c:pt idx="84">
                  <c:v>49.21</c:v>
                </c:pt>
                <c:pt idx="85">
                  <c:v>52.0499999999999</c:v>
                </c:pt>
                <c:pt idx="86">
                  <c:v>57.4699999999999</c:v>
                </c:pt>
                <c:pt idx="87">
                  <c:v>39.3299999999999</c:v>
                </c:pt>
                <c:pt idx="88">
                  <c:v>47.1599999999999</c:v>
                </c:pt>
                <c:pt idx="89">
                  <c:v>46.74</c:v>
                </c:pt>
                <c:pt idx="90">
                  <c:v>43.8999999999999</c:v>
                </c:pt>
                <c:pt idx="91">
                  <c:v>44.24</c:v>
                </c:pt>
                <c:pt idx="92">
                  <c:v>37.78</c:v>
                </c:pt>
                <c:pt idx="93">
                  <c:v>39.03</c:v>
                </c:pt>
                <c:pt idx="94">
                  <c:v>40.53</c:v>
                </c:pt>
                <c:pt idx="95">
                  <c:v>38.68</c:v>
                </c:pt>
                <c:pt idx="96">
                  <c:v>24.9499999999999</c:v>
                </c:pt>
                <c:pt idx="97">
                  <c:v>11.58</c:v>
                </c:pt>
                <c:pt idx="98">
                  <c:v>19.7199999999999</c:v>
                </c:pt>
                <c:pt idx="99">
                  <c:v>19.7899999999999</c:v>
                </c:pt>
                <c:pt idx="100">
                  <c:v>11.43</c:v>
                </c:pt>
                <c:pt idx="101">
                  <c:v>5.74</c:v>
                </c:pt>
                <c:pt idx="102">
                  <c:v>9.82</c:v>
                </c:pt>
                <c:pt idx="103">
                  <c:v>7.07</c:v>
                </c:pt>
                <c:pt idx="104">
                  <c:v>8.82</c:v>
                </c:pt>
                <c:pt idx="105">
                  <c:v>11.83</c:v>
                </c:pt>
                <c:pt idx="124">
                  <c:v>39.07</c:v>
                </c:pt>
                <c:pt idx="125">
                  <c:v>52.1499999999999</c:v>
                </c:pt>
                <c:pt idx="126">
                  <c:v>40.27</c:v>
                </c:pt>
                <c:pt idx="127">
                  <c:v>39.95</c:v>
                </c:pt>
                <c:pt idx="128">
                  <c:v>46.71</c:v>
                </c:pt>
                <c:pt idx="129">
                  <c:v>47.2</c:v>
                </c:pt>
                <c:pt idx="130">
                  <c:v>55.89</c:v>
                </c:pt>
                <c:pt idx="131">
                  <c:v>57.5</c:v>
                </c:pt>
                <c:pt idx="132">
                  <c:v>62.96</c:v>
                </c:pt>
                <c:pt idx="133">
                  <c:v>16.73</c:v>
                </c:pt>
                <c:pt idx="134">
                  <c:v>16.42</c:v>
                </c:pt>
                <c:pt idx="135">
                  <c:v>17.5599999999999</c:v>
                </c:pt>
                <c:pt idx="136">
                  <c:v>16.3099999999999</c:v>
                </c:pt>
                <c:pt idx="137">
                  <c:v>15.1099999999999</c:v>
                </c:pt>
                <c:pt idx="138">
                  <c:v>35.38</c:v>
                </c:pt>
                <c:pt idx="139">
                  <c:v>39.8599999999999</c:v>
                </c:pt>
                <c:pt idx="140">
                  <c:v>44.2</c:v>
                </c:pt>
                <c:pt idx="141">
                  <c:v>50.85</c:v>
                </c:pt>
                <c:pt idx="142">
                  <c:v>50.2899999999999</c:v>
                </c:pt>
                <c:pt idx="143">
                  <c:v>48.18</c:v>
                </c:pt>
                <c:pt idx="144">
                  <c:v>46.2299999999999</c:v>
                </c:pt>
                <c:pt idx="145">
                  <c:v>41.2199999999999</c:v>
                </c:pt>
                <c:pt idx="146">
                  <c:v>43.6599999999999</c:v>
                </c:pt>
                <c:pt idx="147">
                  <c:v>42.5</c:v>
                </c:pt>
                <c:pt idx="148">
                  <c:v>44.06</c:v>
                </c:pt>
                <c:pt idx="149">
                  <c:v>33.81</c:v>
                </c:pt>
                <c:pt idx="150">
                  <c:v>16.25</c:v>
                </c:pt>
                <c:pt idx="151">
                  <c:v>25.6</c:v>
                </c:pt>
                <c:pt idx="152">
                  <c:v>28.5599999999999</c:v>
                </c:pt>
                <c:pt idx="153">
                  <c:v>18.96</c:v>
                </c:pt>
                <c:pt idx="154">
                  <c:v>15.35</c:v>
                </c:pt>
                <c:pt idx="155">
                  <c:v>21.09</c:v>
                </c:pt>
                <c:pt idx="156">
                  <c:v>11.96</c:v>
                </c:pt>
                <c:pt idx="157">
                  <c:v>11.59</c:v>
                </c:pt>
                <c:pt idx="158">
                  <c:v>13.56</c:v>
                </c:pt>
                <c:pt idx="177">
                  <c:v>41.6</c:v>
                </c:pt>
                <c:pt idx="178">
                  <c:v>47.74</c:v>
                </c:pt>
                <c:pt idx="179">
                  <c:v>42.77</c:v>
                </c:pt>
                <c:pt idx="180">
                  <c:v>40.71</c:v>
                </c:pt>
                <c:pt idx="181">
                  <c:v>43.6199999999999</c:v>
                </c:pt>
                <c:pt idx="182">
                  <c:v>47.24</c:v>
                </c:pt>
                <c:pt idx="183">
                  <c:v>50.6</c:v>
                </c:pt>
                <c:pt idx="184">
                  <c:v>59.4799999999999</c:v>
                </c:pt>
                <c:pt idx="185">
                  <c:v>66.78</c:v>
                </c:pt>
                <c:pt idx="186">
                  <c:v>14.9499999999999</c:v>
                </c:pt>
                <c:pt idx="187">
                  <c:v>26.42</c:v>
                </c:pt>
                <c:pt idx="188">
                  <c:v>10.31</c:v>
                </c:pt>
                <c:pt idx="189">
                  <c:v>9.26999999999999</c:v>
                </c:pt>
                <c:pt idx="190">
                  <c:v>9.58999999999999</c:v>
                </c:pt>
                <c:pt idx="191">
                  <c:v>34.74</c:v>
                </c:pt>
                <c:pt idx="192">
                  <c:v>47.38</c:v>
                </c:pt>
                <c:pt idx="193">
                  <c:v>44.57</c:v>
                </c:pt>
                <c:pt idx="194">
                  <c:v>53.1899999999999</c:v>
                </c:pt>
                <c:pt idx="195">
                  <c:v>52.5</c:v>
                </c:pt>
                <c:pt idx="196">
                  <c:v>47.59</c:v>
                </c:pt>
                <c:pt idx="197">
                  <c:v>47.1599999999999</c:v>
                </c:pt>
                <c:pt idx="198">
                  <c:v>43.0399999999999</c:v>
                </c:pt>
                <c:pt idx="199">
                  <c:v>45.9699999999999</c:v>
                </c:pt>
                <c:pt idx="200">
                  <c:v>41.03</c:v>
                </c:pt>
                <c:pt idx="201">
                  <c:v>43.7899999999999</c:v>
                </c:pt>
                <c:pt idx="202">
                  <c:v>33.78</c:v>
                </c:pt>
                <c:pt idx="203">
                  <c:v>17.03</c:v>
                </c:pt>
                <c:pt idx="204">
                  <c:v>26.39</c:v>
                </c:pt>
                <c:pt idx="205">
                  <c:v>30.57</c:v>
                </c:pt>
                <c:pt idx="206">
                  <c:v>18.07</c:v>
                </c:pt>
                <c:pt idx="207">
                  <c:v>14.3</c:v>
                </c:pt>
                <c:pt idx="208">
                  <c:v>22.09</c:v>
                </c:pt>
                <c:pt idx="209">
                  <c:v>12.3</c:v>
                </c:pt>
                <c:pt idx="210">
                  <c:v>12.84</c:v>
                </c:pt>
                <c:pt idx="211">
                  <c:v>13.72</c:v>
                </c:pt>
                <c:pt idx="230">
                  <c:v>42.1</c:v>
                </c:pt>
                <c:pt idx="231">
                  <c:v>53.07</c:v>
                </c:pt>
                <c:pt idx="232">
                  <c:v>43.93</c:v>
                </c:pt>
                <c:pt idx="233">
                  <c:v>40.6599999999999</c:v>
                </c:pt>
                <c:pt idx="234">
                  <c:v>48.6199999999999</c:v>
                </c:pt>
                <c:pt idx="235">
                  <c:v>36.3599999999999</c:v>
                </c:pt>
                <c:pt idx="236">
                  <c:v>34.09</c:v>
                </c:pt>
                <c:pt idx="237">
                  <c:v>56.93</c:v>
                </c:pt>
                <c:pt idx="238">
                  <c:v>61.46</c:v>
                </c:pt>
                <c:pt idx="239">
                  <c:v>22.18</c:v>
                </c:pt>
                <c:pt idx="240">
                  <c:v>33.53</c:v>
                </c:pt>
                <c:pt idx="241">
                  <c:v>34.7599999999999</c:v>
                </c:pt>
                <c:pt idx="242">
                  <c:v>37.07</c:v>
                </c:pt>
                <c:pt idx="243">
                  <c:v>29.77</c:v>
                </c:pt>
                <c:pt idx="244">
                  <c:v>56.0099999999999</c:v>
                </c:pt>
                <c:pt idx="245">
                  <c:v>65.31</c:v>
                </c:pt>
                <c:pt idx="246">
                  <c:v>40.5399999999999</c:v>
                </c:pt>
                <c:pt idx="247">
                  <c:v>44.1899999999999</c:v>
                </c:pt>
                <c:pt idx="248">
                  <c:v>43.7199999999999</c:v>
                </c:pt>
                <c:pt idx="249">
                  <c:v>38.92</c:v>
                </c:pt>
                <c:pt idx="250">
                  <c:v>39.75</c:v>
                </c:pt>
                <c:pt idx="251">
                  <c:v>35.68</c:v>
                </c:pt>
                <c:pt idx="252">
                  <c:v>39.38</c:v>
                </c:pt>
                <c:pt idx="253">
                  <c:v>35.8999999999999</c:v>
                </c:pt>
                <c:pt idx="254">
                  <c:v>36.02</c:v>
                </c:pt>
                <c:pt idx="255">
                  <c:v>30.0</c:v>
                </c:pt>
                <c:pt idx="256">
                  <c:v>14.3699999999999</c:v>
                </c:pt>
                <c:pt idx="257">
                  <c:v>23.2399999999999</c:v>
                </c:pt>
                <c:pt idx="258">
                  <c:v>26.85</c:v>
                </c:pt>
                <c:pt idx="259">
                  <c:v>17.44</c:v>
                </c:pt>
                <c:pt idx="260">
                  <c:v>17.7199999999999</c:v>
                </c:pt>
                <c:pt idx="261">
                  <c:v>28.3</c:v>
                </c:pt>
                <c:pt idx="262">
                  <c:v>14.92</c:v>
                </c:pt>
                <c:pt idx="263">
                  <c:v>15.1</c:v>
                </c:pt>
                <c:pt idx="264">
                  <c:v>15.1199999999999</c:v>
                </c:pt>
                <c:pt idx="283">
                  <c:v>37.7199999999999</c:v>
                </c:pt>
                <c:pt idx="284">
                  <c:v>39.84</c:v>
                </c:pt>
                <c:pt idx="285">
                  <c:v>35.68</c:v>
                </c:pt>
                <c:pt idx="286">
                  <c:v>23.26</c:v>
                </c:pt>
                <c:pt idx="287">
                  <c:v>20.8299999999999</c:v>
                </c:pt>
                <c:pt idx="288">
                  <c:v>45.88</c:v>
                </c:pt>
                <c:pt idx="289">
                  <c:v>41.52</c:v>
                </c:pt>
                <c:pt idx="290">
                  <c:v>62.8699999999999</c:v>
                </c:pt>
                <c:pt idx="291">
                  <c:v>59.0499999999999</c:v>
                </c:pt>
                <c:pt idx="292">
                  <c:v>25.2199999999999</c:v>
                </c:pt>
                <c:pt idx="293">
                  <c:v>34.88</c:v>
                </c:pt>
                <c:pt idx="294">
                  <c:v>43.2299999999999</c:v>
                </c:pt>
                <c:pt idx="295">
                  <c:v>48.1</c:v>
                </c:pt>
                <c:pt idx="296">
                  <c:v>4.99</c:v>
                </c:pt>
                <c:pt idx="297">
                  <c:v>46.3299999999999</c:v>
                </c:pt>
                <c:pt idx="298">
                  <c:v>64.2699999999999</c:v>
                </c:pt>
                <c:pt idx="299">
                  <c:v>20.3299999999999</c:v>
                </c:pt>
                <c:pt idx="300">
                  <c:v>25.43</c:v>
                </c:pt>
                <c:pt idx="301">
                  <c:v>25.26</c:v>
                </c:pt>
                <c:pt idx="302">
                  <c:v>24.26</c:v>
                </c:pt>
                <c:pt idx="303">
                  <c:v>45.5799999999999</c:v>
                </c:pt>
                <c:pt idx="304">
                  <c:v>39.89</c:v>
                </c:pt>
                <c:pt idx="305">
                  <c:v>43.53</c:v>
                </c:pt>
                <c:pt idx="306">
                  <c:v>38.13</c:v>
                </c:pt>
                <c:pt idx="307">
                  <c:v>32.8999999999999</c:v>
                </c:pt>
                <c:pt idx="308">
                  <c:v>31.9499999999999</c:v>
                </c:pt>
                <c:pt idx="309">
                  <c:v>15.9</c:v>
                </c:pt>
                <c:pt idx="310">
                  <c:v>23.34</c:v>
                </c:pt>
                <c:pt idx="311">
                  <c:v>24.4899999999999</c:v>
                </c:pt>
                <c:pt idx="312">
                  <c:v>17.05</c:v>
                </c:pt>
                <c:pt idx="313">
                  <c:v>19.17</c:v>
                </c:pt>
                <c:pt idx="314">
                  <c:v>30.7399999999999</c:v>
                </c:pt>
                <c:pt idx="315">
                  <c:v>18.2199999999999</c:v>
                </c:pt>
                <c:pt idx="316">
                  <c:v>21.0399999999999</c:v>
                </c:pt>
                <c:pt idx="317">
                  <c:v>17.1099999999999</c:v>
                </c:pt>
                <c:pt idx="336">
                  <c:v>34.0</c:v>
                </c:pt>
                <c:pt idx="337">
                  <c:v>48.3999999999999</c:v>
                </c:pt>
                <c:pt idx="338">
                  <c:v>35.31</c:v>
                </c:pt>
                <c:pt idx="339">
                  <c:v>24.23</c:v>
                </c:pt>
                <c:pt idx="340">
                  <c:v>22.5599999999999</c:v>
                </c:pt>
                <c:pt idx="341">
                  <c:v>39.46</c:v>
                </c:pt>
                <c:pt idx="342">
                  <c:v>47.5499999999999</c:v>
                </c:pt>
                <c:pt idx="343">
                  <c:v>29.62</c:v>
                </c:pt>
                <c:pt idx="344">
                  <c:v>43.6899999999999</c:v>
                </c:pt>
                <c:pt idx="345">
                  <c:v>22.82</c:v>
                </c:pt>
                <c:pt idx="346">
                  <c:v>23.03</c:v>
                </c:pt>
                <c:pt idx="347">
                  <c:v>49.31</c:v>
                </c:pt>
                <c:pt idx="348">
                  <c:v>60.78</c:v>
                </c:pt>
                <c:pt idx="349">
                  <c:v>33.2899999999999</c:v>
                </c:pt>
                <c:pt idx="350">
                  <c:v>49.9799999999999</c:v>
                </c:pt>
                <c:pt idx="351">
                  <c:v>50.92</c:v>
                </c:pt>
                <c:pt idx="352">
                  <c:v>25.23</c:v>
                </c:pt>
                <c:pt idx="353">
                  <c:v>28.9499999999999</c:v>
                </c:pt>
                <c:pt idx="354">
                  <c:v>28.7199999999999</c:v>
                </c:pt>
                <c:pt idx="355">
                  <c:v>43.84</c:v>
                </c:pt>
                <c:pt idx="356">
                  <c:v>42.1199999999999</c:v>
                </c:pt>
                <c:pt idx="357">
                  <c:v>36.4799999999999</c:v>
                </c:pt>
                <c:pt idx="358">
                  <c:v>37.84</c:v>
                </c:pt>
                <c:pt idx="359">
                  <c:v>38.4699999999999</c:v>
                </c:pt>
                <c:pt idx="360">
                  <c:v>39.13</c:v>
                </c:pt>
                <c:pt idx="361">
                  <c:v>33.1199999999999</c:v>
                </c:pt>
                <c:pt idx="362">
                  <c:v>15.93</c:v>
                </c:pt>
                <c:pt idx="363">
                  <c:v>19.69</c:v>
                </c:pt>
                <c:pt idx="364">
                  <c:v>19.3</c:v>
                </c:pt>
                <c:pt idx="365">
                  <c:v>19.77</c:v>
                </c:pt>
                <c:pt idx="366">
                  <c:v>20.1099999999999</c:v>
                </c:pt>
                <c:pt idx="367">
                  <c:v>28.1099999999999</c:v>
                </c:pt>
                <c:pt idx="368">
                  <c:v>17.9899999999999</c:v>
                </c:pt>
                <c:pt idx="369">
                  <c:v>19.3299999999999</c:v>
                </c:pt>
                <c:pt idx="370">
                  <c:v>16.4499999999999</c:v>
                </c:pt>
                <c:pt idx="389">
                  <c:v>5.48</c:v>
                </c:pt>
                <c:pt idx="390">
                  <c:v>16.8099999999999</c:v>
                </c:pt>
                <c:pt idx="391">
                  <c:v>3.12999999999999</c:v>
                </c:pt>
                <c:pt idx="392">
                  <c:v>5.49</c:v>
                </c:pt>
                <c:pt idx="393">
                  <c:v>8.03999999999999</c:v>
                </c:pt>
                <c:pt idx="394">
                  <c:v>14.98</c:v>
                </c:pt>
                <c:pt idx="395">
                  <c:v>2.18</c:v>
                </c:pt>
                <c:pt idx="396">
                  <c:v>3.33999999999999</c:v>
                </c:pt>
                <c:pt idx="397">
                  <c:v>11.82</c:v>
                </c:pt>
                <c:pt idx="398">
                  <c:v>9.55</c:v>
                </c:pt>
                <c:pt idx="399">
                  <c:v>12.6199999999999</c:v>
                </c:pt>
                <c:pt idx="400">
                  <c:v>30.3099999999999</c:v>
                </c:pt>
                <c:pt idx="401">
                  <c:v>30.85</c:v>
                </c:pt>
                <c:pt idx="402">
                  <c:v>38.3299999999999</c:v>
                </c:pt>
                <c:pt idx="403">
                  <c:v>35.77</c:v>
                </c:pt>
                <c:pt idx="404">
                  <c:v>37.2</c:v>
                </c:pt>
                <c:pt idx="405">
                  <c:v>36.63</c:v>
                </c:pt>
                <c:pt idx="406">
                  <c:v>48.13</c:v>
                </c:pt>
                <c:pt idx="407">
                  <c:v>47.53</c:v>
                </c:pt>
                <c:pt idx="408">
                  <c:v>41.49</c:v>
                </c:pt>
                <c:pt idx="409">
                  <c:v>38.4099999999999</c:v>
                </c:pt>
                <c:pt idx="410">
                  <c:v>35.1899999999999</c:v>
                </c:pt>
                <c:pt idx="411">
                  <c:v>34.95</c:v>
                </c:pt>
                <c:pt idx="412">
                  <c:v>35.68</c:v>
                </c:pt>
                <c:pt idx="413">
                  <c:v>37.06</c:v>
                </c:pt>
                <c:pt idx="414">
                  <c:v>26.41</c:v>
                </c:pt>
                <c:pt idx="415">
                  <c:v>12.14</c:v>
                </c:pt>
                <c:pt idx="416">
                  <c:v>9.15</c:v>
                </c:pt>
                <c:pt idx="417">
                  <c:v>5.71999999999999</c:v>
                </c:pt>
                <c:pt idx="418">
                  <c:v>8.27999999999999</c:v>
                </c:pt>
                <c:pt idx="419">
                  <c:v>2.97</c:v>
                </c:pt>
                <c:pt idx="420">
                  <c:v>5.79999999999999</c:v>
                </c:pt>
                <c:pt idx="421">
                  <c:v>2.48</c:v>
                </c:pt>
                <c:pt idx="422">
                  <c:v>7.67999999999999</c:v>
                </c:pt>
                <c:pt idx="423">
                  <c:v>12.0399999999999</c:v>
                </c:pt>
                <c:pt idx="442">
                  <c:v>25.8799999999999</c:v>
                </c:pt>
                <c:pt idx="443">
                  <c:v>42.39</c:v>
                </c:pt>
                <c:pt idx="444">
                  <c:v>28.3799999999999</c:v>
                </c:pt>
                <c:pt idx="445">
                  <c:v>37.2899999999999</c:v>
                </c:pt>
                <c:pt idx="446">
                  <c:v>45.75</c:v>
                </c:pt>
                <c:pt idx="447">
                  <c:v>44.53</c:v>
                </c:pt>
                <c:pt idx="448">
                  <c:v>46.21</c:v>
                </c:pt>
                <c:pt idx="449">
                  <c:v>36.1499999999999</c:v>
                </c:pt>
                <c:pt idx="450">
                  <c:v>45.5399999999999</c:v>
                </c:pt>
                <c:pt idx="451">
                  <c:v>11.93</c:v>
                </c:pt>
                <c:pt idx="452">
                  <c:v>13.7799999999999</c:v>
                </c:pt>
                <c:pt idx="453">
                  <c:v>22.5799999999999</c:v>
                </c:pt>
                <c:pt idx="454">
                  <c:v>21.7399999999999</c:v>
                </c:pt>
                <c:pt idx="455">
                  <c:v>45.0099999999999</c:v>
                </c:pt>
                <c:pt idx="456">
                  <c:v>51.81</c:v>
                </c:pt>
                <c:pt idx="457">
                  <c:v>53.2899999999999</c:v>
                </c:pt>
                <c:pt idx="458">
                  <c:v>41.7899999999999</c:v>
                </c:pt>
                <c:pt idx="459">
                  <c:v>49.2999999999999</c:v>
                </c:pt>
                <c:pt idx="460">
                  <c:v>48.56</c:v>
                </c:pt>
                <c:pt idx="461">
                  <c:v>42.99</c:v>
                </c:pt>
                <c:pt idx="462">
                  <c:v>44.4099999999999</c:v>
                </c:pt>
                <c:pt idx="463">
                  <c:v>37.57</c:v>
                </c:pt>
                <c:pt idx="464">
                  <c:v>41.5</c:v>
                </c:pt>
                <c:pt idx="465">
                  <c:v>40.1499999999999</c:v>
                </c:pt>
                <c:pt idx="466">
                  <c:v>42.0</c:v>
                </c:pt>
                <c:pt idx="467">
                  <c:v>30.8299999999999</c:v>
                </c:pt>
                <c:pt idx="468">
                  <c:v>14.49</c:v>
                </c:pt>
                <c:pt idx="469">
                  <c:v>22.44</c:v>
                </c:pt>
                <c:pt idx="470">
                  <c:v>25.2399999999999</c:v>
                </c:pt>
                <c:pt idx="471">
                  <c:v>15.4</c:v>
                </c:pt>
                <c:pt idx="472">
                  <c:v>9.130000000000001</c:v>
                </c:pt>
                <c:pt idx="473">
                  <c:v>13.92</c:v>
                </c:pt>
                <c:pt idx="474">
                  <c:v>7.51999999999999</c:v>
                </c:pt>
                <c:pt idx="475">
                  <c:v>5.11</c:v>
                </c:pt>
                <c:pt idx="476">
                  <c:v>5.65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'--Data--'!$AL$1</c:f>
              <c:strCache>
                <c:ptCount val="1"/>
                <c:pt idx="0">
                  <c:v>Field values</c:v>
                </c:pt>
              </c:strCache>
            </c:strRef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'--Data--'!$BI$4:$BI$493</c:f>
              <c:numCache>
                <c:formatCode>General</c:formatCode>
                <c:ptCount val="490"/>
                <c:pt idx="453" formatCode="0.00">
                  <c:v>26.33880768273005</c:v>
                </c:pt>
                <c:pt idx="454" formatCode="0.00">
                  <c:v>21.65493382529744</c:v>
                </c:pt>
                <c:pt idx="455" formatCode="0.00">
                  <c:v>33.17929442057034</c:v>
                </c:pt>
                <c:pt idx="456" formatCode="0.00">
                  <c:v>43.32447415941001</c:v>
                </c:pt>
                <c:pt idx="457" formatCode="0.00">
                  <c:v>44.95181949643818</c:v>
                </c:pt>
                <c:pt idx="458" formatCode="0.0">
                  <c:v>53.9287774301353</c:v>
                </c:pt>
                <c:pt idx="459" formatCode="0.0">
                  <c:v>51.75709220520447</c:v>
                </c:pt>
                <c:pt idx="460" formatCode="0.0">
                  <c:v>39.90754608277776</c:v>
                </c:pt>
                <c:pt idx="461" formatCode="0.0">
                  <c:v>40.0526722789727</c:v>
                </c:pt>
                <c:pt idx="462" formatCode="0.0">
                  <c:v>39.36659494610738</c:v>
                </c:pt>
                <c:pt idx="463" formatCode="0.0">
                  <c:v>42.39136114475952</c:v>
                </c:pt>
                <c:pt idx="464" formatCode="0.0">
                  <c:v>33.0277001227358</c:v>
                </c:pt>
                <c:pt idx="465" formatCode="0.0">
                  <c:v>36.06342975708854</c:v>
                </c:pt>
                <c:pt idx="466" formatCode="0.0">
                  <c:v>30.66234111952952</c:v>
                </c:pt>
                <c:pt idx="467" formatCode="0.0">
                  <c:v>20.02052446734253</c:v>
                </c:pt>
                <c:pt idx="468" formatCode="0.0">
                  <c:v>11.96692715741056</c:v>
                </c:pt>
                <c:pt idx="469" formatCode="0.0">
                  <c:v>11.62595181088196</c:v>
                </c:pt>
                <c:pt idx="470" formatCode="0.0">
                  <c:v>7.110778128908826</c:v>
                </c:pt>
                <c:pt idx="471" formatCode="0.0">
                  <c:v>6.879674786088185</c:v>
                </c:pt>
                <c:pt idx="472" formatCode="0.0">
                  <c:v>6.412643668036324</c:v>
                </c:pt>
                <c:pt idx="473" formatCode="0.0">
                  <c:v>3.876745555963906</c:v>
                </c:pt>
              </c:numCache>
            </c:numRef>
          </c:yVal>
          <c:smooth val="0"/>
        </c:ser>
        <c:ser>
          <c:idx val="3"/>
          <c:order val="2"/>
          <c:tx>
            <c:v>SWB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'--Data--'!$Z$5:$Z$493</c:f>
              <c:numCache>
                <c:formatCode>General</c:formatCode>
                <c:ptCount val="489"/>
                <c:pt idx="17">
                  <c:v>42.9</c:v>
                </c:pt>
                <c:pt idx="18">
                  <c:v>46.92</c:v>
                </c:pt>
                <c:pt idx="19">
                  <c:v>46.24</c:v>
                </c:pt>
                <c:pt idx="20">
                  <c:v>43.08</c:v>
                </c:pt>
                <c:pt idx="21">
                  <c:v>46.94</c:v>
                </c:pt>
                <c:pt idx="22">
                  <c:v>56.82000000000001</c:v>
                </c:pt>
                <c:pt idx="23">
                  <c:v>47.45</c:v>
                </c:pt>
                <c:pt idx="29">
                  <c:v>0.2</c:v>
                </c:pt>
                <c:pt idx="30">
                  <c:v>10.9</c:v>
                </c:pt>
                <c:pt idx="31">
                  <c:v>6.7</c:v>
                </c:pt>
                <c:pt idx="32">
                  <c:v>15.9</c:v>
                </c:pt>
                <c:pt idx="33">
                  <c:v>19.4</c:v>
                </c:pt>
                <c:pt idx="34">
                  <c:v>38.1</c:v>
                </c:pt>
                <c:pt idx="35">
                  <c:v>41.6</c:v>
                </c:pt>
                <c:pt idx="36">
                  <c:v>45.1</c:v>
                </c:pt>
                <c:pt idx="37">
                  <c:v>45.2</c:v>
                </c:pt>
                <c:pt idx="38">
                  <c:v>48.0</c:v>
                </c:pt>
                <c:pt idx="39">
                  <c:v>40.8</c:v>
                </c:pt>
                <c:pt idx="40">
                  <c:v>43.4</c:v>
                </c:pt>
                <c:pt idx="41">
                  <c:v>42.4</c:v>
                </c:pt>
                <c:pt idx="42">
                  <c:v>33.6</c:v>
                </c:pt>
                <c:pt idx="43">
                  <c:v>24.9</c:v>
                </c:pt>
                <c:pt idx="44">
                  <c:v>30.4</c:v>
                </c:pt>
                <c:pt idx="45">
                  <c:v>31.1</c:v>
                </c:pt>
                <c:pt idx="46">
                  <c:v>19.3</c:v>
                </c:pt>
                <c:pt idx="47">
                  <c:v>20.3</c:v>
                </c:pt>
                <c:pt idx="48">
                  <c:v>21.9</c:v>
                </c:pt>
                <c:pt idx="49">
                  <c:v>16.3</c:v>
                </c:pt>
                <c:pt idx="50">
                  <c:v>9.5</c:v>
                </c:pt>
                <c:pt idx="51">
                  <c:v>4.9</c:v>
                </c:pt>
                <c:pt idx="70">
                  <c:v>41.2</c:v>
                </c:pt>
                <c:pt idx="71">
                  <c:v>48.4</c:v>
                </c:pt>
                <c:pt idx="72">
                  <c:v>49.3</c:v>
                </c:pt>
                <c:pt idx="73">
                  <c:v>41.5</c:v>
                </c:pt>
                <c:pt idx="74">
                  <c:v>43.9</c:v>
                </c:pt>
                <c:pt idx="75">
                  <c:v>50.1</c:v>
                </c:pt>
                <c:pt idx="76">
                  <c:v>41.2</c:v>
                </c:pt>
                <c:pt idx="77">
                  <c:v>35.4</c:v>
                </c:pt>
                <c:pt idx="78">
                  <c:v>2.1</c:v>
                </c:pt>
                <c:pt idx="79">
                  <c:v>5.0</c:v>
                </c:pt>
                <c:pt idx="80">
                  <c:v>6.6</c:v>
                </c:pt>
                <c:pt idx="81">
                  <c:v>10.3</c:v>
                </c:pt>
                <c:pt idx="82">
                  <c:v>17.1</c:v>
                </c:pt>
                <c:pt idx="83">
                  <c:v>34.5</c:v>
                </c:pt>
                <c:pt idx="84">
                  <c:v>47.5</c:v>
                </c:pt>
                <c:pt idx="85">
                  <c:v>50.7</c:v>
                </c:pt>
                <c:pt idx="86">
                  <c:v>51.8</c:v>
                </c:pt>
                <c:pt idx="87">
                  <c:v>57</c:v>
                </c:pt>
                <c:pt idx="88">
                  <c:v>48.7</c:v>
                </c:pt>
                <c:pt idx="89">
                  <c:v>47.90000000000001</c:v>
                </c:pt>
                <c:pt idx="90">
                  <c:v>45.9</c:v>
                </c:pt>
                <c:pt idx="91">
                  <c:v>48.1</c:v>
                </c:pt>
                <c:pt idx="92">
                  <c:v>41.4</c:v>
                </c:pt>
                <c:pt idx="93">
                  <c:v>43.2</c:v>
                </c:pt>
                <c:pt idx="94">
                  <c:v>41.7</c:v>
                </c:pt>
                <c:pt idx="95">
                  <c:v>31.5</c:v>
                </c:pt>
                <c:pt idx="96">
                  <c:v>19.7</c:v>
                </c:pt>
                <c:pt idx="97">
                  <c:v>10.1</c:v>
                </c:pt>
                <c:pt idx="98">
                  <c:v>1.6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23">
                  <c:v>43.40000000000001</c:v>
                </c:pt>
                <c:pt idx="124">
                  <c:v>53.3</c:v>
                </c:pt>
                <c:pt idx="125">
                  <c:v>42.6</c:v>
                </c:pt>
                <c:pt idx="126">
                  <c:v>33.5</c:v>
                </c:pt>
                <c:pt idx="127">
                  <c:v>25.3</c:v>
                </c:pt>
                <c:pt idx="128">
                  <c:v>32.8</c:v>
                </c:pt>
                <c:pt idx="133">
                  <c:v>5.1</c:v>
                </c:pt>
                <c:pt idx="134">
                  <c:v>11.2</c:v>
                </c:pt>
                <c:pt idx="135">
                  <c:v>10.0</c:v>
                </c:pt>
                <c:pt idx="136">
                  <c:v>11.5</c:v>
                </c:pt>
                <c:pt idx="137">
                  <c:v>17.4</c:v>
                </c:pt>
                <c:pt idx="138">
                  <c:v>33.6</c:v>
                </c:pt>
                <c:pt idx="139">
                  <c:v>40.3</c:v>
                </c:pt>
                <c:pt idx="140">
                  <c:v>48.9</c:v>
                </c:pt>
                <c:pt idx="141">
                  <c:v>48.6</c:v>
                </c:pt>
                <c:pt idx="142">
                  <c:v>47.90000000000001</c:v>
                </c:pt>
                <c:pt idx="143">
                  <c:v>45.9</c:v>
                </c:pt>
                <c:pt idx="144">
                  <c:v>48.0</c:v>
                </c:pt>
                <c:pt idx="145">
                  <c:v>40.8</c:v>
                </c:pt>
                <c:pt idx="146">
                  <c:v>43.4</c:v>
                </c:pt>
                <c:pt idx="147">
                  <c:v>42.4</c:v>
                </c:pt>
                <c:pt idx="148">
                  <c:v>33.6</c:v>
                </c:pt>
                <c:pt idx="149">
                  <c:v>23.3</c:v>
                </c:pt>
                <c:pt idx="150">
                  <c:v>27.4</c:v>
                </c:pt>
                <c:pt idx="151">
                  <c:v>24.1</c:v>
                </c:pt>
                <c:pt idx="152">
                  <c:v>14.7</c:v>
                </c:pt>
                <c:pt idx="153">
                  <c:v>15.7</c:v>
                </c:pt>
                <c:pt idx="154">
                  <c:v>10.9</c:v>
                </c:pt>
                <c:pt idx="155">
                  <c:v>5.3</c:v>
                </c:pt>
                <c:pt idx="156">
                  <c:v>2.3</c:v>
                </c:pt>
                <c:pt idx="157">
                  <c:v>1.5</c:v>
                </c:pt>
                <c:pt idx="176">
                  <c:v>35.0</c:v>
                </c:pt>
                <c:pt idx="177">
                  <c:v>34.40000000000001</c:v>
                </c:pt>
                <c:pt idx="178">
                  <c:v>33.1</c:v>
                </c:pt>
                <c:pt idx="179">
                  <c:v>38.1</c:v>
                </c:pt>
                <c:pt idx="180">
                  <c:v>43.4</c:v>
                </c:pt>
                <c:pt idx="181">
                  <c:v>49.6</c:v>
                </c:pt>
                <c:pt idx="182">
                  <c:v>46.90000000000001</c:v>
                </c:pt>
                <c:pt idx="183">
                  <c:v>42.2</c:v>
                </c:pt>
                <c:pt idx="184">
                  <c:v>26.2</c:v>
                </c:pt>
                <c:pt idx="186">
                  <c:v>2.5</c:v>
                </c:pt>
                <c:pt idx="187">
                  <c:v>7.9</c:v>
                </c:pt>
                <c:pt idx="188">
                  <c:v>9.3</c:v>
                </c:pt>
                <c:pt idx="189">
                  <c:v>14.3</c:v>
                </c:pt>
                <c:pt idx="190">
                  <c:v>21.6</c:v>
                </c:pt>
                <c:pt idx="191">
                  <c:v>32.6</c:v>
                </c:pt>
                <c:pt idx="192">
                  <c:v>41.90000000000001</c:v>
                </c:pt>
                <c:pt idx="193">
                  <c:v>52.2</c:v>
                </c:pt>
                <c:pt idx="194">
                  <c:v>47.7</c:v>
                </c:pt>
                <c:pt idx="195">
                  <c:v>47.90000000000001</c:v>
                </c:pt>
                <c:pt idx="196">
                  <c:v>45.9</c:v>
                </c:pt>
                <c:pt idx="197">
                  <c:v>47.9</c:v>
                </c:pt>
                <c:pt idx="198">
                  <c:v>40.7</c:v>
                </c:pt>
                <c:pt idx="199">
                  <c:v>43.4</c:v>
                </c:pt>
                <c:pt idx="200">
                  <c:v>42.4</c:v>
                </c:pt>
                <c:pt idx="201">
                  <c:v>32.7</c:v>
                </c:pt>
                <c:pt idx="202">
                  <c:v>22.7</c:v>
                </c:pt>
                <c:pt idx="203">
                  <c:v>28.6</c:v>
                </c:pt>
                <c:pt idx="204">
                  <c:v>24.3</c:v>
                </c:pt>
                <c:pt idx="205">
                  <c:v>14.2</c:v>
                </c:pt>
                <c:pt idx="206">
                  <c:v>15.0</c:v>
                </c:pt>
                <c:pt idx="207">
                  <c:v>14.2</c:v>
                </c:pt>
                <c:pt idx="208">
                  <c:v>7.8</c:v>
                </c:pt>
                <c:pt idx="209">
                  <c:v>2.9</c:v>
                </c:pt>
                <c:pt idx="210">
                  <c:v>2.5</c:v>
                </c:pt>
                <c:pt idx="450">
                  <c:v>2.6</c:v>
                </c:pt>
                <c:pt idx="451">
                  <c:v>4.6</c:v>
                </c:pt>
                <c:pt idx="452">
                  <c:v>15.2</c:v>
                </c:pt>
                <c:pt idx="453">
                  <c:v>11.5</c:v>
                </c:pt>
                <c:pt idx="454">
                  <c:v>25.4</c:v>
                </c:pt>
                <c:pt idx="455">
                  <c:v>32.90000000000001</c:v>
                </c:pt>
                <c:pt idx="456">
                  <c:v>42.6</c:v>
                </c:pt>
                <c:pt idx="457">
                  <c:v>47.90000000000001</c:v>
                </c:pt>
                <c:pt idx="458">
                  <c:v>55.3</c:v>
                </c:pt>
                <c:pt idx="459">
                  <c:v>48.6</c:v>
                </c:pt>
                <c:pt idx="460">
                  <c:v>47.90000000000001</c:v>
                </c:pt>
                <c:pt idx="461">
                  <c:v>45.9</c:v>
                </c:pt>
                <c:pt idx="462">
                  <c:v>48.0</c:v>
                </c:pt>
                <c:pt idx="463">
                  <c:v>40.8</c:v>
                </c:pt>
                <c:pt idx="464">
                  <c:v>43.4</c:v>
                </c:pt>
                <c:pt idx="465">
                  <c:v>42.4</c:v>
                </c:pt>
                <c:pt idx="466">
                  <c:v>33.4</c:v>
                </c:pt>
                <c:pt idx="467">
                  <c:v>22.6</c:v>
                </c:pt>
                <c:pt idx="468">
                  <c:v>22.9</c:v>
                </c:pt>
                <c:pt idx="469">
                  <c:v>19.0</c:v>
                </c:pt>
                <c:pt idx="470">
                  <c:v>10.4</c:v>
                </c:pt>
                <c:pt idx="471">
                  <c:v>7.4</c:v>
                </c:pt>
              </c:numCache>
            </c:numRef>
          </c:yVal>
          <c:smooth val="0"/>
        </c:ser>
        <c:ser>
          <c:idx val="4"/>
          <c:order val="3"/>
          <c:tx>
            <c:v>SAPWAT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'--Data--'!$BM$4:$BM$493</c:f>
              <c:numCache>
                <c:formatCode>General</c:formatCode>
                <c:ptCount val="490"/>
                <c:pt idx="30">
                  <c:v>48.0</c:v>
                </c:pt>
                <c:pt idx="31">
                  <c:v>54.8</c:v>
                </c:pt>
                <c:pt idx="32">
                  <c:v>53.6</c:v>
                </c:pt>
                <c:pt idx="33">
                  <c:v>34.5</c:v>
                </c:pt>
                <c:pt idx="34">
                  <c:v>27.5</c:v>
                </c:pt>
                <c:pt idx="35">
                  <c:v>34.6</c:v>
                </c:pt>
                <c:pt idx="36">
                  <c:v>42.5</c:v>
                </c:pt>
                <c:pt idx="37">
                  <c:v>45</c:v>
                </c:pt>
                <c:pt idx="38">
                  <c:v>43.0</c:v>
                </c:pt>
                <c:pt idx="39">
                  <c:v>40.90000000000001</c:v>
                </c:pt>
                <c:pt idx="40">
                  <c:v>38.9</c:v>
                </c:pt>
                <c:pt idx="41">
                  <c:v>36.6</c:v>
                </c:pt>
                <c:pt idx="42">
                  <c:v>34.4</c:v>
                </c:pt>
                <c:pt idx="43">
                  <c:v>32.3</c:v>
                </c:pt>
                <c:pt idx="44">
                  <c:v>30.3</c:v>
                </c:pt>
                <c:pt idx="45">
                  <c:v>27.9</c:v>
                </c:pt>
                <c:pt idx="46">
                  <c:v>14.6</c:v>
                </c:pt>
                <c:pt idx="79">
                  <c:v>40.2</c:v>
                </c:pt>
                <c:pt idx="80">
                  <c:v>55.70000000000001</c:v>
                </c:pt>
                <c:pt idx="81">
                  <c:v>48.8</c:v>
                </c:pt>
                <c:pt idx="82">
                  <c:v>45.7</c:v>
                </c:pt>
                <c:pt idx="83">
                  <c:v>24.2</c:v>
                </c:pt>
                <c:pt idx="84">
                  <c:v>31.8</c:v>
                </c:pt>
                <c:pt idx="85">
                  <c:v>41.3</c:v>
                </c:pt>
                <c:pt idx="86">
                  <c:v>46.8</c:v>
                </c:pt>
                <c:pt idx="87">
                  <c:v>49.90000000000001</c:v>
                </c:pt>
                <c:pt idx="88">
                  <c:v>48.8</c:v>
                </c:pt>
                <c:pt idx="89">
                  <c:v>46.6</c:v>
                </c:pt>
                <c:pt idx="90">
                  <c:v>44.79999999999998</c:v>
                </c:pt>
                <c:pt idx="91">
                  <c:v>42.7</c:v>
                </c:pt>
                <c:pt idx="92">
                  <c:v>40.8</c:v>
                </c:pt>
                <c:pt idx="93">
                  <c:v>38.4</c:v>
                </c:pt>
                <c:pt idx="94">
                  <c:v>36.2</c:v>
                </c:pt>
                <c:pt idx="95">
                  <c:v>21.9</c:v>
                </c:pt>
                <c:pt idx="134">
                  <c:v>8.2</c:v>
                </c:pt>
                <c:pt idx="135">
                  <c:v>55.90000000000001</c:v>
                </c:pt>
                <c:pt idx="136">
                  <c:v>54.9</c:v>
                </c:pt>
                <c:pt idx="137">
                  <c:v>53.8</c:v>
                </c:pt>
                <c:pt idx="138">
                  <c:v>28.7</c:v>
                </c:pt>
                <c:pt idx="139">
                  <c:v>29.6</c:v>
                </c:pt>
                <c:pt idx="140">
                  <c:v>39.50000000000001</c:v>
                </c:pt>
                <c:pt idx="141">
                  <c:v>45.4</c:v>
                </c:pt>
                <c:pt idx="142">
                  <c:v>47.3</c:v>
                </c:pt>
                <c:pt idx="143">
                  <c:v>45</c:v>
                </c:pt>
                <c:pt idx="144">
                  <c:v>43.0</c:v>
                </c:pt>
                <c:pt idx="145">
                  <c:v>40.90000000000001</c:v>
                </c:pt>
                <c:pt idx="146">
                  <c:v>38.9</c:v>
                </c:pt>
                <c:pt idx="147">
                  <c:v>36.6</c:v>
                </c:pt>
                <c:pt idx="148">
                  <c:v>34.4</c:v>
                </c:pt>
                <c:pt idx="149">
                  <c:v>32.3</c:v>
                </c:pt>
                <c:pt idx="150">
                  <c:v>28.1</c:v>
                </c:pt>
                <c:pt idx="151">
                  <c:v>10.4</c:v>
                </c:pt>
                <c:pt idx="187">
                  <c:v>16.2</c:v>
                </c:pt>
                <c:pt idx="188">
                  <c:v>55.7</c:v>
                </c:pt>
                <c:pt idx="189">
                  <c:v>55.2</c:v>
                </c:pt>
                <c:pt idx="190">
                  <c:v>53.3</c:v>
                </c:pt>
                <c:pt idx="191">
                  <c:v>24.7</c:v>
                </c:pt>
                <c:pt idx="192">
                  <c:v>31.7</c:v>
                </c:pt>
                <c:pt idx="193">
                  <c:v>40.3</c:v>
                </c:pt>
                <c:pt idx="194">
                  <c:v>46.4</c:v>
                </c:pt>
                <c:pt idx="195">
                  <c:v>47.3</c:v>
                </c:pt>
                <c:pt idx="196">
                  <c:v>45</c:v>
                </c:pt>
                <c:pt idx="197">
                  <c:v>43.0</c:v>
                </c:pt>
                <c:pt idx="198">
                  <c:v>40.90000000000001</c:v>
                </c:pt>
                <c:pt idx="199">
                  <c:v>38.9</c:v>
                </c:pt>
                <c:pt idx="200">
                  <c:v>36.6</c:v>
                </c:pt>
                <c:pt idx="201">
                  <c:v>34.4</c:v>
                </c:pt>
                <c:pt idx="202">
                  <c:v>32.3</c:v>
                </c:pt>
                <c:pt idx="203">
                  <c:v>26.5</c:v>
                </c:pt>
                <c:pt idx="231">
                  <c:v>13.8</c:v>
                </c:pt>
                <c:pt idx="232">
                  <c:v>25.0</c:v>
                </c:pt>
                <c:pt idx="233">
                  <c:v>26.00000000000002</c:v>
                </c:pt>
                <c:pt idx="234">
                  <c:v>26.99999999999999</c:v>
                </c:pt>
                <c:pt idx="235">
                  <c:v>27.40000000000003</c:v>
                </c:pt>
                <c:pt idx="236">
                  <c:v>28.0</c:v>
                </c:pt>
                <c:pt idx="237">
                  <c:v>28.39999999999998</c:v>
                </c:pt>
                <c:pt idx="238">
                  <c:v>28.69999999999996</c:v>
                </c:pt>
                <c:pt idx="239">
                  <c:v>28.99999999999997</c:v>
                </c:pt>
                <c:pt idx="240">
                  <c:v>29.09999999999997</c:v>
                </c:pt>
                <c:pt idx="241">
                  <c:v>29.69999999999999</c:v>
                </c:pt>
                <c:pt idx="242">
                  <c:v>30.10000000000008</c:v>
                </c:pt>
                <c:pt idx="243">
                  <c:v>30.89999999999992</c:v>
                </c:pt>
                <c:pt idx="244">
                  <c:v>30.79999999999984</c:v>
                </c:pt>
                <c:pt idx="245">
                  <c:v>30.79999999999984</c:v>
                </c:pt>
                <c:pt idx="246">
                  <c:v>30.79999999999984</c:v>
                </c:pt>
                <c:pt idx="247">
                  <c:v>30.20000000000005</c:v>
                </c:pt>
                <c:pt idx="248">
                  <c:v>30.10000000000002</c:v>
                </c:pt>
                <c:pt idx="249">
                  <c:v>29.30000000000018</c:v>
                </c:pt>
                <c:pt idx="250">
                  <c:v>28.50000000000011</c:v>
                </c:pt>
                <c:pt idx="251">
                  <c:v>27.69999999999993</c:v>
                </c:pt>
                <c:pt idx="252">
                  <c:v>26.89999999999975</c:v>
                </c:pt>
                <c:pt idx="253">
                  <c:v>25.50000000000023</c:v>
                </c:pt>
                <c:pt idx="254">
                  <c:v>23.99999999999989</c:v>
                </c:pt>
                <c:pt idx="255">
                  <c:v>22.50000000000011</c:v>
                </c:pt>
                <c:pt idx="256">
                  <c:v>21.20000000000005</c:v>
                </c:pt>
                <c:pt idx="257">
                  <c:v>19.69999999999982</c:v>
                </c:pt>
                <c:pt idx="258">
                  <c:v>18.50000000000023</c:v>
                </c:pt>
                <c:pt idx="259">
                  <c:v>17.19999999999993</c:v>
                </c:pt>
                <c:pt idx="260">
                  <c:v>16.0999999999998</c:v>
                </c:pt>
                <c:pt idx="261">
                  <c:v>15.20000000000027</c:v>
                </c:pt>
                <c:pt idx="262">
                  <c:v>10.4000000000001</c:v>
                </c:pt>
                <c:pt idx="263">
                  <c:v>14.0</c:v>
                </c:pt>
                <c:pt idx="264">
                  <c:v>13.39999999999986</c:v>
                </c:pt>
                <c:pt idx="451">
                  <c:v>6.1</c:v>
                </c:pt>
                <c:pt idx="452">
                  <c:v>20.8</c:v>
                </c:pt>
                <c:pt idx="453">
                  <c:v>19.8</c:v>
                </c:pt>
                <c:pt idx="454">
                  <c:v>19.3</c:v>
                </c:pt>
                <c:pt idx="455">
                  <c:v>29.8</c:v>
                </c:pt>
                <c:pt idx="456">
                  <c:v>38.2</c:v>
                </c:pt>
                <c:pt idx="457">
                  <c:v>42.8</c:v>
                </c:pt>
                <c:pt idx="458">
                  <c:v>50.6</c:v>
                </c:pt>
                <c:pt idx="459">
                  <c:v>50.40000000000001</c:v>
                </c:pt>
                <c:pt idx="460">
                  <c:v>48.9</c:v>
                </c:pt>
                <c:pt idx="461">
                  <c:v>46.6</c:v>
                </c:pt>
                <c:pt idx="462">
                  <c:v>44.5</c:v>
                </c:pt>
                <c:pt idx="463">
                  <c:v>42.3</c:v>
                </c:pt>
                <c:pt idx="464">
                  <c:v>40.3</c:v>
                </c:pt>
                <c:pt idx="465">
                  <c:v>46.6</c:v>
                </c:pt>
                <c:pt idx="466">
                  <c:v>35.5</c:v>
                </c:pt>
                <c:pt idx="467">
                  <c:v>29.2</c:v>
                </c:pt>
                <c:pt idx="468">
                  <c:v>11.7</c:v>
                </c:pt>
              </c:numCache>
            </c:numRef>
          </c:yVal>
          <c:smooth val="0"/>
        </c:ser>
        <c:ser>
          <c:idx val="5"/>
          <c:order val="4"/>
          <c:tx>
            <c:v>kcETo</c:v>
          </c:tx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'--Data--'!$BY$4:$BY$493</c:f>
              <c:numCache>
                <c:formatCode>General</c:formatCode>
                <c:ptCount val="490"/>
                <c:pt idx="30">
                  <c:v>16.663658</c:v>
                </c:pt>
                <c:pt idx="31">
                  <c:v>22.825661</c:v>
                </c:pt>
                <c:pt idx="32">
                  <c:v>31.206871</c:v>
                </c:pt>
                <c:pt idx="33">
                  <c:v>30.295865</c:v>
                </c:pt>
                <c:pt idx="34">
                  <c:v>42.360423</c:v>
                </c:pt>
                <c:pt idx="35">
                  <c:v>47.01410200000001</c:v>
                </c:pt>
                <c:pt idx="36">
                  <c:v>47.442372</c:v>
                </c:pt>
                <c:pt idx="37">
                  <c:v>52.15582800000001</c:v>
                </c:pt>
                <c:pt idx="38">
                  <c:v>50.173808</c:v>
                </c:pt>
                <c:pt idx="39">
                  <c:v>56.002348</c:v>
                </c:pt>
                <c:pt idx="40">
                  <c:v>52.092322</c:v>
                </c:pt>
                <c:pt idx="41">
                  <c:v>53.663813</c:v>
                </c:pt>
                <c:pt idx="42">
                  <c:v>45.093554</c:v>
                </c:pt>
                <c:pt idx="43">
                  <c:v>25.965705</c:v>
                </c:pt>
                <c:pt idx="44">
                  <c:v>28.502103</c:v>
                </c:pt>
                <c:pt idx="45">
                  <c:v>28.24774</c:v>
                </c:pt>
                <c:pt idx="46">
                  <c:v>20.11513</c:v>
                </c:pt>
                <c:pt idx="79">
                  <c:v>0.0</c:v>
                </c:pt>
                <c:pt idx="80">
                  <c:v>13.956404</c:v>
                </c:pt>
                <c:pt idx="81">
                  <c:v>21.32197</c:v>
                </c:pt>
                <c:pt idx="82">
                  <c:v>19.284806</c:v>
                </c:pt>
                <c:pt idx="83">
                  <c:v>29.289261</c:v>
                </c:pt>
                <c:pt idx="84">
                  <c:v>37.38492</c:v>
                </c:pt>
                <c:pt idx="85">
                  <c:v>46.18411700000001</c:v>
                </c:pt>
                <c:pt idx="86">
                  <c:v>55.106371</c:v>
                </c:pt>
                <c:pt idx="87">
                  <c:v>48.654862</c:v>
                </c:pt>
                <c:pt idx="88">
                  <c:v>63.886923</c:v>
                </c:pt>
                <c:pt idx="89">
                  <c:v>66.731246</c:v>
                </c:pt>
                <c:pt idx="90">
                  <c:v>61.35052500000001</c:v>
                </c:pt>
                <c:pt idx="91">
                  <c:v>57.85713</c:v>
                </c:pt>
                <c:pt idx="92">
                  <c:v>48.00466</c:v>
                </c:pt>
                <c:pt idx="93">
                  <c:v>47.948951</c:v>
                </c:pt>
                <c:pt idx="94">
                  <c:v>41.637336</c:v>
                </c:pt>
                <c:pt idx="95">
                  <c:v>42.535121</c:v>
                </c:pt>
                <c:pt idx="96">
                  <c:v>33.224486</c:v>
                </c:pt>
                <c:pt idx="97">
                  <c:v>0.0</c:v>
                </c:pt>
                <c:pt idx="135">
                  <c:v>12.100718</c:v>
                </c:pt>
                <c:pt idx="136">
                  <c:v>18.76817</c:v>
                </c:pt>
                <c:pt idx="137">
                  <c:v>26.836935</c:v>
                </c:pt>
                <c:pt idx="138">
                  <c:v>35.421432</c:v>
                </c:pt>
                <c:pt idx="139">
                  <c:v>43.71958699999999</c:v>
                </c:pt>
                <c:pt idx="140">
                  <c:v>39.610794</c:v>
                </c:pt>
                <c:pt idx="141">
                  <c:v>53.346509</c:v>
                </c:pt>
                <c:pt idx="142">
                  <c:v>57.73429900000001</c:v>
                </c:pt>
                <c:pt idx="143">
                  <c:v>56.921377</c:v>
                </c:pt>
                <c:pt idx="144">
                  <c:v>60.37793400000001</c:v>
                </c:pt>
                <c:pt idx="145">
                  <c:v>53.698504</c:v>
                </c:pt>
                <c:pt idx="146">
                  <c:v>53.707996</c:v>
                </c:pt>
                <c:pt idx="147">
                  <c:v>46.64979</c:v>
                </c:pt>
                <c:pt idx="148">
                  <c:v>47.90183</c:v>
                </c:pt>
                <c:pt idx="149">
                  <c:v>40.258171</c:v>
                </c:pt>
                <c:pt idx="150">
                  <c:v>23.057989</c:v>
                </c:pt>
                <c:pt idx="151">
                  <c:v>23.292916</c:v>
                </c:pt>
                <c:pt idx="188" formatCode="0.00">
                  <c:v>12.100718</c:v>
                </c:pt>
                <c:pt idx="189" formatCode="0.00">
                  <c:v>18.76817</c:v>
                </c:pt>
                <c:pt idx="190" formatCode="0.00">
                  <c:v>26.836935</c:v>
                </c:pt>
                <c:pt idx="191" formatCode="0.00">
                  <c:v>35.421432</c:v>
                </c:pt>
                <c:pt idx="192" formatCode="0.00">
                  <c:v>43.71958699999999</c:v>
                </c:pt>
                <c:pt idx="193" formatCode="0.00">
                  <c:v>39.610794</c:v>
                </c:pt>
                <c:pt idx="194" formatCode="0.00">
                  <c:v>53.346509</c:v>
                </c:pt>
                <c:pt idx="195" formatCode="0.00">
                  <c:v>57.73429900000001</c:v>
                </c:pt>
                <c:pt idx="196" formatCode="0.00">
                  <c:v>56.921377</c:v>
                </c:pt>
                <c:pt idx="197" formatCode="0.00">
                  <c:v>60.37793400000001</c:v>
                </c:pt>
                <c:pt idx="198" formatCode="0.00">
                  <c:v>53.698504</c:v>
                </c:pt>
                <c:pt idx="199" formatCode="0.00">
                  <c:v>53.707996</c:v>
                </c:pt>
                <c:pt idx="200" formatCode="0.00">
                  <c:v>46.64979</c:v>
                </c:pt>
                <c:pt idx="201" formatCode="0.00">
                  <c:v>47.90183</c:v>
                </c:pt>
                <c:pt idx="202" formatCode="0.00">
                  <c:v>40.258171</c:v>
                </c:pt>
                <c:pt idx="203" formatCode="0.00">
                  <c:v>23.057989</c:v>
                </c:pt>
                <c:pt idx="204" formatCode="0.00">
                  <c:v>23.292916</c:v>
                </c:pt>
                <c:pt idx="284">
                  <c:v>35.0</c:v>
                </c:pt>
                <c:pt idx="285">
                  <c:v>37.0</c:v>
                </c:pt>
                <c:pt idx="286">
                  <c:v>47.0</c:v>
                </c:pt>
                <c:pt idx="287">
                  <c:v>55.0</c:v>
                </c:pt>
                <c:pt idx="288">
                  <c:v>66.0</c:v>
                </c:pt>
                <c:pt idx="289">
                  <c:v>35.0</c:v>
                </c:pt>
                <c:pt idx="290">
                  <c:v>37.0</c:v>
                </c:pt>
                <c:pt idx="291">
                  <c:v>47.0</c:v>
                </c:pt>
                <c:pt idx="292">
                  <c:v>55.0</c:v>
                </c:pt>
                <c:pt idx="293">
                  <c:v>66.0</c:v>
                </c:pt>
                <c:pt idx="294">
                  <c:v>35.0</c:v>
                </c:pt>
                <c:pt idx="295">
                  <c:v>37.0</c:v>
                </c:pt>
                <c:pt idx="296">
                  <c:v>47.0</c:v>
                </c:pt>
                <c:pt idx="297">
                  <c:v>55.0</c:v>
                </c:pt>
                <c:pt idx="298">
                  <c:v>66.0</c:v>
                </c:pt>
                <c:pt idx="299">
                  <c:v>35.0</c:v>
                </c:pt>
                <c:pt idx="300">
                  <c:v>37.0</c:v>
                </c:pt>
                <c:pt idx="301">
                  <c:v>47.0</c:v>
                </c:pt>
                <c:pt idx="302">
                  <c:v>55.0</c:v>
                </c:pt>
                <c:pt idx="303">
                  <c:v>66.0</c:v>
                </c:pt>
                <c:pt idx="304">
                  <c:v>35.0</c:v>
                </c:pt>
                <c:pt idx="305">
                  <c:v>37.0</c:v>
                </c:pt>
                <c:pt idx="306">
                  <c:v>47.0</c:v>
                </c:pt>
                <c:pt idx="307">
                  <c:v>55.0</c:v>
                </c:pt>
                <c:pt idx="308">
                  <c:v>66.0</c:v>
                </c:pt>
                <c:pt idx="391">
                  <c:v>8.281000000000001</c:v>
                </c:pt>
                <c:pt idx="392">
                  <c:v>9.4255</c:v>
                </c:pt>
                <c:pt idx="393">
                  <c:v>14.4855</c:v>
                </c:pt>
                <c:pt idx="394">
                  <c:v>19.652</c:v>
                </c:pt>
                <c:pt idx="395">
                  <c:v>19.919</c:v>
                </c:pt>
                <c:pt idx="396">
                  <c:v>25.227</c:v>
                </c:pt>
                <c:pt idx="397">
                  <c:v>30.1165</c:v>
                </c:pt>
                <c:pt idx="398">
                  <c:v>26.938</c:v>
                </c:pt>
                <c:pt idx="399">
                  <c:v>38.5335</c:v>
                </c:pt>
                <c:pt idx="400">
                  <c:v>31.743</c:v>
                </c:pt>
                <c:pt idx="401">
                  <c:v>40.068</c:v>
                </c:pt>
                <c:pt idx="402">
                  <c:v>43.758</c:v>
                </c:pt>
                <c:pt idx="403">
                  <c:v>48.096</c:v>
                </c:pt>
                <c:pt idx="404">
                  <c:v>51.633</c:v>
                </c:pt>
                <c:pt idx="405">
                  <c:v>41.355</c:v>
                </c:pt>
                <c:pt idx="406">
                  <c:v>44.442</c:v>
                </c:pt>
                <c:pt idx="407">
                  <c:v>48.96884</c:v>
                </c:pt>
                <c:pt idx="408">
                  <c:v>44.559</c:v>
                </c:pt>
                <c:pt idx="409">
                  <c:v>39.368</c:v>
                </c:pt>
                <c:pt idx="410">
                  <c:v>30.373</c:v>
                </c:pt>
                <c:pt idx="411">
                  <c:v>27.402</c:v>
                </c:pt>
                <c:pt idx="412">
                  <c:v>25.242</c:v>
                </c:pt>
                <c:pt idx="413">
                  <c:v>27.384</c:v>
                </c:pt>
                <c:pt idx="452">
                  <c:v>17.024354</c:v>
                </c:pt>
                <c:pt idx="453">
                  <c:v>15.072053</c:v>
                </c:pt>
                <c:pt idx="454">
                  <c:v>24.100075</c:v>
                </c:pt>
                <c:pt idx="455">
                  <c:v>32.482415</c:v>
                </c:pt>
                <c:pt idx="456">
                  <c:v>40.849839</c:v>
                </c:pt>
                <c:pt idx="457">
                  <c:v>49.457162</c:v>
                </c:pt>
                <c:pt idx="458">
                  <c:v>44.132037</c:v>
                </c:pt>
                <c:pt idx="459">
                  <c:v>58.810059</c:v>
                </c:pt>
                <c:pt idx="460">
                  <c:v>62.71884200000001</c:v>
                </c:pt>
                <c:pt idx="461">
                  <c:v>60.64721300000001</c:v>
                </c:pt>
                <c:pt idx="462">
                  <c:v>60.95954500000001</c:v>
                </c:pt>
                <c:pt idx="463">
                  <c:v>50.829434</c:v>
                </c:pt>
                <c:pt idx="464">
                  <c:v>50.67485</c:v>
                </c:pt>
                <c:pt idx="465">
                  <c:v>44.12763</c:v>
                </c:pt>
                <c:pt idx="466">
                  <c:v>45.185536</c:v>
                </c:pt>
                <c:pt idx="467">
                  <c:v>37.893759</c:v>
                </c:pt>
                <c:pt idx="468">
                  <c:v>20.352656</c:v>
                </c:pt>
              </c:numCache>
            </c:numRef>
          </c:yVal>
          <c:smooth val="0"/>
        </c:ser>
        <c:ser>
          <c:idx val="2"/>
          <c:order val="5"/>
          <c:tx>
            <c:v>newkcETo</c:v>
          </c:tx>
          <c:marker>
            <c:symbol val="none"/>
          </c:marker>
          <c:xVal>
            <c:numRef>
              <c:f>'--Data--'!$C$4:$C$493</c:f>
              <c:numCache>
                <c:formatCode>d\-mmm\-yy</c:formatCode>
                <c:ptCount val="490"/>
                <c:pt idx="0">
                  <c:v>41060.0</c:v>
                </c:pt>
                <c:pt idx="1">
                  <c:v>41067.0</c:v>
                </c:pt>
                <c:pt idx="2">
                  <c:v>41074.0</c:v>
                </c:pt>
                <c:pt idx="3">
                  <c:v>41081.0</c:v>
                </c:pt>
                <c:pt idx="4">
                  <c:v>41088.0</c:v>
                </c:pt>
                <c:pt idx="5">
                  <c:v>41095.0</c:v>
                </c:pt>
                <c:pt idx="6">
                  <c:v>41102.0</c:v>
                </c:pt>
                <c:pt idx="7">
                  <c:v>41109.0</c:v>
                </c:pt>
                <c:pt idx="8">
                  <c:v>41116.0</c:v>
                </c:pt>
                <c:pt idx="9">
                  <c:v>41123.0</c:v>
                </c:pt>
                <c:pt idx="10">
                  <c:v>41130.0</c:v>
                </c:pt>
                <c:pt idx="11">
                  <c:v>41137.0</c:v>
                </c:pt>
                <c:pt idx="12">
                  <c:v>41144.0</c:v>
                </c:pt>
                <c:pt idx="13">
                  <c:v>41151.0</c:v>
                </c:pt>
                <c:pt idx="14">
                  <c:v>41158.0</c:v>
                </c:pt>
                <c:pt idx="15">
                  <c:v>41165.0</c:v>
                </c:pt>
                <c:pt idx="16">
                  <c:v>41172.0</c:v>
                </c:pt>
                <c:pt idx="17">
                  <c:v>41179.0</c:v>
                </c:pt>
                <c:pt idx="18">
                  <c:v>41186.0</c:v>
                </c:pt>
                <c:pt idx="19">
                  <c:v>41193.0</c:v>
                </c:pt>
                <c:pt idx="20">
                  <c:v>41200.0</c:v>
                </c:pt>
                <c:pt idx="21">
                  <c:v>41207.0</c:v>
                </c:pt>
                <c:pt idx="22">
                  <c:v>41214.0</c:v>
                </c:pt>
                <c:pt idx="23">
                  <c:v>41221.0</c:v>
                </c:pt>
                <c:pt idx="24">
                  <c:v>41228.0</c:v>
                </c:pt>
                <c:pt idx="25">
                  <c:v>41235.0</c:v>
                </c:pt>
                <c:pt idx="26">
                  <c:v>41242.0</c:v>
                </c:pt>
                <c:pt idx="27">
                  <c:v>41249.0</c:v>
                </c:pt>
                <c:pt idx="28">
                  <c:v>41256.0</c:v>
                </c:pt>
                <c:pt idx="29">
                  <c:v>41263.0</c:v>
                </c:pt>
                <c:pt idx="30">
                  <c:v>41270.0</c:v>
                </c:pt>
                <c:pt idx="31">
                  <c:v>41277.0</c:v>
                </c:pt>
                <c:pt idx="32">
                  <c:v>41284.0</c:v>
                </c:pt>
                <c:pt idx="33">
                  <c:v>41291.0</c:v>
                </c:pt>
                <c:pt idx="34">
                  <c:v>41298.0</c:v>
                </c:pt>
                <c:pt idx="35">
                  <c:v>41305.0</c:v>
                </c:pt>
                <c:pt idx="36">
                  <c:v>41312.0</c:v>
                </c:pt>
                <c:pt idx="37">
                  <c:v>41319.0</c:v>
                </c:pt>
                <c:pt idx="38">
                  <c:v>41326.0</c:v>
                </c:pt>
                <c:pt idx="39">
                  <c:v>41333.0</c:v>
                </c:pt>
                <c:pt idx="40">
                  <c:v>41340.0</c:v>
                </c:pt>
                <c:pt idx="41">
                  <c:v>41347.0</c:v>
                </c:pt>
                <c:pt idx="42">
                  <c:v>41354.0</c:v>
                </c:pt>
                <c:pt idx="43">
                  <c:v>41361.0</c:v>
                </c:pt>
                <c:pt idx="44">
                  <c:v>41368.0</c:v>
                </c:pt>
                <c:pt idx="45">
                  <c:v>41375.0</c:v>
                </c:pt>
                <c:pt idx="46">
                  <c:v>41382.0</c:v>
                </c:pt>
                <c:pt idx="47">
                  <c:v>41389.0</c:v>
                </c:pt>
                <c:pt idx="48">
                  <c:v>41396.0</c:v>
                </c:pt>
                <c:pt idx="49">
                  <c:v>41403.0</c:v>
                </c:pt>
                <c:pt idx="50">
                  <c:v>41410.0</c:v>
                </c:pt>
                <c:pt idx="51">
                  <c:v>41417.0</c:v>
                </c:pt>
                <c:pt idx="52">
                  <c:v>41424.0</c:v>
                </c:pt>
                <c:pt idx="53">
                  <c:v>41060.0</c:v>
                </c:pt>
                <c:pt idx="54">
                  <c:v>41067.0</c:v>
                </c:pt>
                <c:pt idx="55">
                  <c:v>41074.0</c:v>
                </c:pt>
                <c:pt idx="56">
                  <c:v>41081.0</c:v>
                </c:pt>
                <c:pt idx="57">
                  <c:v>41088.0</c:v>
                </c:pt>
                <c:pt idx="58">
                  <c:v>41095.0</c:v>
                </c:pt>
                <c:pt idx="59">
                  <c:v>41102.0</c:v>
                </c:pt>
                <c:pt idx="60">
                  <c:v>41109.0</c:v>
                </c:pt>
                <c:pt idx="61">
                  <c:v>41116.0</c:v>
                </c:pt>
                <c:pt idx="62">
                  <c:v>41123.0</c:v>
                </c:pt>
                <c:pt idx="63">
                  <c:v>41130.0</c:v>
                </c:pt>
                <c:pt idx="64">
                  <c:v>41137.0</c:v>
                </c:pt>
                <c:pt idx="65">
                  <c:v>41144.0</c:v>
                </c:pt>
                <c:pt idx="66">
                  <c:v>41151.0</c:v>
                </c:pt>
                <c:pt idx="67">
                  <c:v>41158.0</c:v>
                </c:pt>
                <c:pt idx="68">
                  <c:v>41165.0</c:v>
                </c:pt>
                <c:pt idx="69">
                  <c:v>41172.0</c:v>
                </c:pt>
                <c:pt idx="70">
                  <c:v>41179.0</c:v>
                </c:pt>
                <c:pt idx="71">
                  <c:v>41186.0</c:v>
                </c:pt>
                <c:pt idx="72">
                  <c:v>41193.0</c:v>
                </c:pt>
                <c:pt idx="73">
                  <c:v>41200.0</c:v>
                </c:pt>
                <c:pt idx="74">
                  <c:v>41207.0</c:v>
                </c:pt>
                <c:pt idx="75">
                  <c:v>41214.0</c:v>
                </c:pt>
                <c:pt idx="76">
                  <c:v>41221.0</c:v>
                </c:pt>
                <c:pt idx="77">
                  <c:v>41228.0</c:v>
                </c:pt>
                <c:pt idx="78">
                  <c:v>41235.0</c:v>
                </c:pt>
                <c:pt idx="79">
                  <c:v>41242.0</c:v>
                </c:pt>
                <c:pt idx="80">
                  <c:v>41249.0</c:v>
                </c:pt>
                <c:pt idx="81">
                  <c:v>41256.0</c:v>
                </c:pt>
                <c:pt idx="82">
                  <c:v>41263.0</c:v>
                </c:pt>
                <c:pt idx="83">
                  <c:v>41270.0</c:v>
                </c:pt>
                <c:pt idx="84">
                  <c:v>41277.0</c:v>
                </c:pt>
                <c:pt idx="85">
                  <c:v>41284.0</c:v>
                </c:pt>
                <c:pt idx="86">
                  <c:v>41291.0</c:v>
                </c:pt>
                <c:pt idx="87">
                  <c:v>41298.0</c:v>
                </c:pt>
                <c:pt idx="88">
                  <c:v>41305.0</c:v>
                </c:pt>
                <c:pt idx="89">
                  <c:v>41312.0</c:v>
                </c:pt>
                <c:pt idx="90">
                  <c:v>41319.0</c:v>
                </c:pt>
                <c:pt idx="91">
                  <c:v>41326.0</c:v>
                </c:pt>
                <c:pt idx="92">
                  <c:v>41333.0</c:v>
                </c:pt>
                <c:pt idx="93">
                  <c:v>41340.0</c:v>
                </c:pt>
                <c:pt idx="94">
                  <c:v>41347.0</c:v>
                </c:pt>
                <c:pt idx="95">
                  <c:v>41354.0</c:v>
                </c:pt>
                <c:pt idx="96">
                  <c:v>41361.0</c:v>
                </c:pt>
                <c:pt idx="97">
                  <c:v>41368.0</c:v>
                </c:pt>
                <c:pt idx="98">
                  <c:v>41375.0</c:v>
                </c:pt>
                <c:pt idx="99">
                  <c:v>41382.0</c:v>
                </c:pt>
                <c:pt idx="100">
                  <c:v>41389.0</c:v>
                </c:pt>
                <c:pt idx="101">
                  <c:v>41396.0</c:v>
                </c:pt>
                <c:pt idx="102">
                  <c:v>41403.0</c:v>
                </c:pt>
                <c:pt idx="103">
                  <c:v>41410.0</c:v>
                </c:pt>
                <c:pt idx="104">
                  <c:v>41417.0</c:v>
                </c:pt>
                <c:pt idx="105">
                  <c:v>41424.0</c:v>
                </c:pt>
                <c:pt idx="106">
                  <c:v>41060.0</c:v>
                </c:pt>
                <c:pt idx="107">
                  <c:v>41067.0</c:v>
                </c:pt>
                <c:pt idx="108">
                  <c:v>41074.0</c:v>
                </c:pt>
                <c:pt idx="109">
                  <c:v>41081.0</c:v>
                </c:pt>
                <c:pt idx="110">
                  <c:v>41088.0</c:v>
                </c:pt>
                <c:pt idx="111">
                  <c:v>41095.0</c:v>
                </c:pt>
                <c:pt idx="112">
                  <c:v>41102.0</c:v>
                </c:pt>
                <c:pt idx="113">
                  <c:v>41109.0</c:v>
                </c:pt>
                <c:pt idx="114">
                  <c:v>41116.0</c:v>
                </c:pt>
                <c:pt idx="115">
                  <c:v>41123.0</c:v>
                </c:pt>
                <c:pt idx="116">
                  <c:v>41130.0</c:v>
                </c:pt>
                <c:pt idx="117">
                  <c:v>41137.0</c:v>
                </c:pt>
                <c:pt idx="118">
                  <c:v>41144.0</c:v>
                </c:pt>
                <c:pt idx="119">
                  <c:v>41151.0</c:v>
                </c:pt>
                <c:pt idx="120">
                  <c:v>41158.0</c:v>
                </c:pt>
                <c:pt idx="121">
                  <c:v>41165.0</c:v>
                </c:pt>
                <c:pt idx="122">
                  <c:v>41172.0</c:v>
                </c:pt>
                <c:pt idx="123">
                  <c:v>41179.0</c:v>
                </c:pt>
                <c:pt idx="124">
                  <c:v>41186.0</c:v>
                </c:pt>
                <c:pt idx="125">
                  <c:v>41193.0</c:v>
                </c:pt>
                <c:pt idx="126">
                  <c:v>41200.0</c:v>
                </c:pt>
                <c:pt idx="127">
                  <c:v>41207.0</c:v>
                </c:pt>
                <c:pt idx="128">
                  <c:v>41214.0</c:v>
                </c:pt>
                <c:pt idx="129">
                  <c:v>41221.0</c:v>
                </c:pt>
                <c:pt idx="130">
                  <c:v>41228.0</c:v>
                </c:pt>
                <c:pt idx="131">
                  <c:v>41235.0</c:v>
                </c:pt>
                <c:pt idx="132">
                  <c:v>41242.0</c:v>
                </c:pt>
                <c:pt idx="133">
                  <c:v>41249.0</c:v>
                </c:pt>
                <c:pt idx="134">
                  <c:v>41256.0</c:v>
                </c:pt>
                <c:pt idx="135">
                  <c:v>41263.0</c:v>
                </c:pt>
                <c:pt idx="136">
                  <c:v>41270.0</c:v>
                </c:pt>
                <c:pt idx="137">
                  <c:v>41277.0</c:v>
                </c:pt>
                <c:pt idx="138">
                  <c:v>41284.0</c:v>
                </c:pt>
                <c:pt idx="139">
                  <c:v>41291.0</c:v>
                </c:pt>
                <c:pt idx="140">
                  <c:v>41298.0</c:v>
                </c:pt>
                <c:pt idx="141">
                  <c:v>41305.0</c:v>
                </c:pt>
                <c:pt idx="142">
                  <c:v>41312.0</c:v>
                </c:pt>
                <c:pt idx="143">
                  <c:v>41319.0</c:v>
                </c:pt>
                <c:pt idx="144">
                  <c:v>41326.0</c:v>
                </c:pt>
                <c:pt idx="145">
                  <c:v>41333.0</c:v>
                </c:pt>
                <c:pt idx="146">
                  <c:v>41340.0</c:v>
                </c:pt>
                <c:pt idx="147">
                  <c:v>41347.0</c:v>
                </c:pt>
                <c:pt idx="148">
                  <c:v>41354.0</c:v>
                </c:pt>
                <c:pt idx="149">
                  <c:v>41361.0</c:v>
                </c:pt>
                <c:pt idx="150">
                  <c:v>41368.0</c:v>
                </c:pt>
                <c:pt idx="151">
                  <c:v>41375.0</c:v>
                </c:pt>
                <c:pt idx="152">
                  <c:v>41382.0</c:v>
                </c:pt>
                <c:pt idx="153">
                  <c:v>41389.0</c:v>
                </c:pt>
                <c:pt idx="154">
                  <c:v>41396.0</c:v>
                </c:pt>
                <c:pt idx="155">
                  <c:v>41403.0</c:v>
                </c:pt>
                <c:pt idx="156">
                  <c:v>41410.0</c:v>
                </c:pt>
                <c:pt idx="157">
                  <c:v>41417.0</c:v>
                </c:pt>
                <c:pt idx="158">
                  <c:v>41424.0</c:v>
                </c:pt>
                <c:pt idx="159">
                  <c:v>41060.0</c:v>
                </c:pt>
                <c:pt idx="160">
                  <c:v>41067.0</c:v>
                </c:pt>
                <c:pt idx="161">
                  <c:v>41074.0</c:v>
                </c:pt>
                <c:pt idx="162">
                  <c:v>41081.0</c:v>
                </c:pt>
                <c:pt idx="163">
                  <c:v>41088.0</c:v>
                </c:pt>
                <c:pt idx="164">
                  <c:v>41095.0</c:v>
                </c:pt>
                <c:pt idx="165">
                  <c:v>41102.0</c:v>
                </c:pt>
                <c:pt idx="166">
                  <c:v>41109.0</c:v>
                </c:pt>
                <c:pt idx="167">
                  <c:v>41116.0</c:v>
                </c:pt>
                <c:pt idx="168">
                  <c:v>41123.0</c:v>
                </c:pt>
                <c:pt idx="169">
                  <c:v>41130.0</c:v>
                </c:pt>
                <c:pt idx="170">
                  <c:v>41137.0</c:v>
                </c:pt>
                <c:pt idx="171">
                  <c:v>41144.0</c:v>
                </c:pt>
                <c:pt idx="172">
                  <c:v>41151.0</c:v>
                </c:pt>
                <c:pt idx="173">
                  <c:v>41158.0</c:v>
                </c:pt>
                <c:pt idx="174">
                  <c:v>41165.0</c:v>
                </c:pt>
                <c:pt idx="175">
                  <c:v>41172.0</c:v>
                </c:pt>
                <c:pt idx="176">
                  <c:v>41179.0</c:v>
                </c:pt>
                <c:pt idx="177">
                  <c:v>41186.0</c:v>
                </c:pt>
                <c:pt idx="178">
                  <c:v>41193.0</c:v>
                </c:pt>
                <c:pt idx="179">
                  <c:v>41200.0</c:v>
                </c:pt>
                <c:pt idx="180">
                  <c:v>41207.0</c:v>
                </c:pt>
                <c:pt idx="181">
                  <c:v>41214.0</c:v>
                </c:pt>
                <c:pt idx="182">
                  <c:v>41221.0</c:v>
                </c:pt>
                <c:pt idx="183">
                  <c:v>41228.0</c:v>
                </c:pt>
                <c:pt idx="184">
                  <c:v>41235.0</c:v>
                </c:pt>
                <c:pt idx="185">
                  <c:v>41242.0</c:v>
                </c:pt>
                <c:pt idx="186">
                  <c:v>41249.0</c:v>
                </c:pt>
                <c:pt idx="187">
                  <c:v>41256.0</c:v>
                </c:pt>
                <c:pt idx="188">
                  <c:v>41263.0</c:v>
                </c:pt>
                <c:pt idx="189">
                  <c:v>41270.0</c:v>
                </c:pt>
                <c:pt idx="190">
                  <c:v>41277.0</c:v>
                </c:pt>
                <c:pt idx="191">
                  <c:v>41284.0</c:v>
                </c:pt>
                <c:pt idx="192">
                  <c:v>41291.0</c:v>
                </c:pt>
                <c:pt idx="193">
                  <c:v>41298.0</c:v>
                </c:pt>
                <c:pt idx="194">
                  <c:v>41305.0</c:v>
                </c:pt>
                <c:pt idx="195">
                  <c:v>41312.0</c:v>
                </c:pt>
                <c:pt idx="196">
                  <c:v>41319.0</c:v>
                </c:pt>
                <c:pt idx="197">
                  <c:v>41326.0</c:v>
                </c:pt>
                <c:pt idx="198">
                  <c:v>41333.0</c:v>
                </c:pt>
                <c:pt idx="199">
                  <c:v>41340.0</c:v>
                </c:pt>
                <c:pt idx="200">
                  <c:v>41347.0</c:v>
                </c:pt>
                <c:pt idx="201">
                  <c:v>41354.0</c:v>
                </c:pt>
                <c:pt idx="202">
                  <c:v>41361.0</c:v>
                </c:pt>
                <c:pt idx="203">
                  <c:v>41368.0</c:v>
                </c:pt>
                <c:pt idx="204">
                  <c:v>41375.0</c:v>
                </c:pt>
                <c:pt idx="205">
                  <c:v>41382.0</c:v>
                </c:pt>
                <c:pt idx="206">
                  <c:v>41389.0</c:v>
                </c:pt>
                <c:pt idx="207">
                  <c:v>41396.0</c:v>
                </c:pt>
                <c:pt idx="208">
                  <c:v>41403.0</c:v>
                </c:pt>
                <c:pt idx="209">
                  <c:v>41410.0</c:v>
                </c:pt>
                <c:pt idx="210">
                  <c:v>41417.0</c:v>
                </c:pt>
                <c:pt idx="211">
                  <c:v>41424.0</c:v>
                </c:pt>
                <c:pt idx="212">
                  <c:v>41060.0</c:v>
                </c:pt>
                <c:pt idx="213">
                  <c:v>41067.0</c:v>
                </c:pt>
                <c:pt idx="214">
                  <c:v>41074.0</c:v>
                </c:pt>
                <c:pt idx="215">
                  <c:v>41081.0</c:v>
                </c:pt>
                <c:pt idx="216">
                  <c:v>41088.0</c:v>
                </c:pt>
                <c:pt idx="217">
                  <c:v>41095.0</c:v>
                </c:pt>
                <c:pt idx="218">
                  <c:v>41102.0</c:v>
                </c:pt>
                <c:pt idx="219">
                  <c:v>41109.0</c:v>
                </c:pt>
                <c:pt idx="220">
                  <c:v>41116.0</c:v>
                </c:pt>
                <c:pt idx="221">
                  <c:v>41123.0</c:v>
                </c:pt>
                <c:pt idx="222">
                  <c:v>41130.0</c:v>
                </c:pt>
                <c:pt idx="223">
                  <c:v>41137.0</c:v>
                </c:pt>
                <c:pt idx="224">
                  <c:v>41144.0</c:v>
                </c:pt>
                <c:pt idx="225">
                  <c:v>41151.0</c:v>
                </c:pt>
                <c:pt idx="226">
                  <c:v>41158.0</c:v>
                </c:pt>
                <c:pt idx="227">
                  <c:v>41165.0</c:v>
                </c:pt>
                <c:pt idx="228">
                  <c:v>41172.0</c:v>
                </c:pt>
                <c:pt idx="229">
                  <c:v>41179.0</c:v>
                </c:pt>
                <c:pt idx="230">
                  <c:v>41186.0</c:v>
                </c:pt>
                <c:pt idx="231">
                  <c:v>41193.0</c:v>
                </c:pt>
                <c:pt idx="232">
                  <c:v>41200.0</c:v>
                </c:pt>
                <c:pt idx="233">
                  <c:v>41207.0</c:v>
                </c:pt>
                <c:pt idx="234">
                  <c:v>41214.0</c:v>
                </c:pt>
                <c:pt idx="235">
                  <c:v>41221.0</c:v>
                </c:pt>
                <c:pt idx="236">
                  <c:v>41228.0</c:v>
                </c:pt>
                <c:pt idx="237">
                  <c:v>41235.0</c:v>
                </c:pt>
                <c:pt idx="238">
                  <c:v>41242.0</c:v>
                </c:pt>
                <c:pt idx="239">
                  <c:v>41249.0</c:v>
                </c:pt>
                <c:pt idx="240">
                  <c:v>41256.0</c:v>
                </c:pt>
                <c:pt idx="241">
                  <c:v>41263.0</c:v>
                </c:pt>
                <c:pt idx="242">
                  <c:v>41270.0</c:v>
                </c:pt>
                <c:pt idx="243">
                  <c:v>41277.0</c:v>
                </c:pt>
                <c:pt idx="244">
                  <c:v>41284.0</c:v>
                </c:pt>
                <c:pt idx="245">
                  <c:v>41291.0</c:v>
                </c:pt>
                <c:pt idx="246">
                  <c:v>41298.0</c:v>
                </c:pt>
                <c:pt idx="247">
                  <c:v>41305.0</c:v>
                </c:pt>
                <c:pt idx="248">
                  <c:v>41312.0</c:v>
                </c:pt>
                <c:pt idx="249">
                  <c:v>41319.0</c:v>
                </c:pt>
                <c:pt idx="250">
                  <c:v>41326.0</c:v>
                </c:pt>
                <c:pt idx="251">
                  <c:v>41333.0</c:v>
                </c:pt>
                <c:pt idx="252">
                  <c:v>41340.0</c:v>
                </c:pt>
                <c:pt idx="253">
                  <c:v>41347.0</c:v>
                </c:pt>
                <c:pt idx="254">
                  <c:v>41354.0</c:v>
                </c:pt>
                <c:pt idx="255">
                  <c:v>41361.0</c:v>
                </c:pt>
                <c:pt idx="256">
                  <c:v>41368.0</c:v>
                </c:pt>
                <c:pt idx="257">
                  <c:v>41375.0</c:v>
                </c:pt>
                <c:pt idx="258">
                  <c:v>41382.0</c:v>
                </c:pt>
                <c:pt idx="259">
                  <c:v>41389.0</c:v>
                </c:pt>
                <c:pt idx="260">
                  <c:v>41396.0</c:v>
                </c:pt>
                <c:pt idx="261">
                  <c:v>41403.0</c:v>
                </c:pt>
                <c:pt idx="262">
                  <c:v>41410.0</c:v>
                </c:pt>
                <c:pt idx="263">
                  <c:v>41417.0</c:v>
                </c:pt>
                <c:pt idx="264">
                  <c:v>41424.0</c:v>
                </c:pt>
                <c:pt idx="265">
                  <c:v>41060.0</c:v>
                </c:pt>
                <c:pt idx="266">
                  <c:v>41067.0</c:v>
                </c:pt>
                <c:pt idx="267">
                  <c:v>41074.0</c:v>
                </c:pt>
                <c:pt idx="268">
                  <c:v>41081.0</c:v>
                </c:pt>
                <c:pt idx="269">
                  <c:v>41088.0</c:v>
                </c:pt>
                <c:pt idx="270">
                  <c:v>41095.0</c:v>
                </c:pt>
                <c:pt idx="271">
                  <c:v>41102.0</c:v>
                </c:pt>
                <c:pt idx="272">
                  <c:v>41109.0</c:v>
                </c:pt>
                <c:pt idx="273">
                  <c:v>41116.0</c:v>
                </c:pt>
                <c:pt idx="274">
                  <c:v>41123.0</c:v>
                </c:pt>
                <c:pt idx="275">
                  <c:v>41130.0</c:v>
                </c:pt>
                <c:pt idx="276">
                  <c:v>41137.0</c:v>
                </c:pt>
                <c:pt idx="277">
                  <c:v>41144.0</c:v>
                </c:pt>
                <c:pt idx="278">
                  <c:v>41151.0</c:v>
                </c:pt>
                <c:pt idx="279">
                  <c:v>41158.0</c:v>
                </c:pt>
                <c:pt idx="280">
                  <c:v>41165.0</c:v>
                </c:pt>
                <c:pt idx="281">
                  <c:v>41172.0</c:v>
                </c:pt>
                <c:pt idx="282">
                  <c:v>41179.0</c:v>
                </c:pt>
                <c:pt idx="283">
                  <c:v>41186.0</c:v>
                </c:pt>
                <c:pt idx="284">
                  <c:v>41193.0</c:v>
                </c:pt>
                <c:pt idx="285">
                  <c:v>41200.0</c:v>
                </c:pt>
                <c:pt idx="286">
                  <c:v>41207.0</c:v>
                </c:pt>
                <c:pt idx="287">
                  <c:v>41214.0</c:v>
                </c:pt>
                <c:pt idx="288">
                  <c:v>41221.0</c:v>
                </c:pt>
                <c:pt idx="289">
                  <c:v>41228.0</c:v>
                </c:pt>
                <c:pt idx="290">
                  <c:v>41235.0</c:v>
                </c:pt>
                <c:pt idx="291">
                  <c:v>41242.0</c:v>
                </c:pt>
                <c:pt idx="292">
                  <c:v>41249.0</c:v>
                </c:pt>
                <c:pt idx="293">
                  <c:v>41256.0</c:v>
                </c:pt>
                <c:pt idx="294">
                  <c:v>41263.0</c:v>
                </c:pt>
                <c:pt idx="295">
                  <c:v>41270.0</c:v>
                </c:pt>
                <c:pt idx="296">
                  <c:v>41277.0</c:v>
                </c:pt>
                <c:pt idx="297">
                  <c:v>41284.0</c:v>
                </c:pt>
                <c:pt idx="298">
                  <c:v>41291.0</c:v>
                </c:pt>
                <c:pt idx="299">
                  <c:v>41298.0</c:v>
                </c:pt>
                <c:pt idx="300">
                  <c:v>41305.0</c:v>
                </c:pt>
                <c:pt idx="301">
                  <c:v>41312.0</c:v>
                </c:pt>
                <c:pt idx="302">
                  <c:v>41319.0</c:v>
                </c:pt>
                <c:pt idx="303">
                  <c:v>41326.0</c:v>
                </c:pt>
                <c:pt idx="304">
                  <c:v>41333.0</c:v>
                </c:pt>
                <c:pt idx="305">
                  <c:v>41340.0</c:v>
                </c:pt>
                <c:pt idx="306">
                  <c:v>41347.0</c:v>
                </c:pt>
                <c:pt idx="307">
                  <c:v>41354.0</c:v>
                </c:pt>
                <c:pt idx="308">
                  <c:v>41361.0</c:v>
                </c:pt>
                <c:pt idx="309">
                  <c:v>41368.0</c:v>
                </c:pt>
                <c:pt idx="310">
                  <c:v>41375.0</c:v>
                </c:pt>
                <c:pt idx="311">
                  <c:v>41382.0</c:v>
                </c:pt>
                <c:pt idx="312">
                  <c:v>41389.0</c:v>
                </c:pt>
                <c:pt idx="313">
                  <c:v>41396.0</c:v>
                </c:pt>
                <c:pt idx="314">
                  <c:v>41403.0</c:v>
                </c:pt>
                <c:pt idx="315">
                  <c:v>41410.0</c:v>
                </c:pt>
                <c:pt idx="316">
                  <c:v>41417.0</c:v>
                </c:pt>
                <c:pt idx="317">
                  <c:v>41424.0</c:v>
                </c:pt>
                <c:pt idx="318">
                  <c:v>41060.0</c:v>
                </c:pt>
                <c:pt idx="319">
                  <c:v>41067.0</c:v>
                </c:pt>
                <c:pt idx="320">
                  <c:v>41074.0</c:v>
                </c:pt>
                <c:pt idx="321">
                  <c:v>41081.0</c:v>
                </c:pt>
                <c:pt idx="322">
                  <c:v>41088.0</c:v>
                </c:pt>
                <c:pt idx="323">
                  <c:v>41095.0</c:v>
                </c:pt>
                <c:pt idx="324">
                  <c:v>41102.0</c:v>
                </c:pt>
                <c:pt idx="325">
                  <c:v>41109.0</c:v>
                </c:pt>
                <c:pt idx="326">
                  <c:v>41116.0</c:v>
                </c:pt>
                <c:pt idx="327">
                  <c:v>41123.0</c:v>
                </c:pt>
                <c:pt idx="328">
                  <c:v>41130.0</c:v>
                </c:pt>
                <c:pt idx="329">
                  <c:v>41137.0</c:v>
                </c:pt>
                <c:pt idx="330">
                  <c:v>41144.0</c:v>
                </c:pt>
                <c:pt idx="331">
                  <c:v>41151.0</c:v>
                </c:pt>
                <c:pt idx="332">
                  <c:v>41158.0</c:v>
                </c:pt>
                <c:pt idx="333">
                  <c:v>41165.0</c:v>
                </c:pt>
                <c:pt idx="334">
                  <c:v>41172.0</c:v>
                </c:pt>
                <c:pt idx="335">
                  <c:v>41179.0</c:v>
                </c:pt>
                <c:pt idx="336">
                  <c:v>41186.0</c:v>
                </c:pt>
                <c:pt idx="337">
                  <c:v>41193.0</c:v>
                </c:pt>
                <c:pt idx="338">
                  <c:v>41200.0</c:v>
                </c:pt>
                <c:pt idx="339">
                  <c:v>41207.0</c:v>
                </c:pt>
                <c:pt idx="340">
                  <c:v>41214.0</c:v>
                </c:pt>
                <c:pt idx="341">
                  <c:v>41221.0</c:v>
                </c:pt>
                <c:pt idx="342">
                  <c:v>41228.0</c:v>
                </c:pt>
                <c:pt idx="343">
                  <c:v>41235.0</c:v>
                </c:pt>
                <c:pt idx="344">
                  <c:v>41242.0</c:v>
                </c:pt>
                <c:pt idx="345">
                  <c:v>41249.0</c:v>
                </c:pt>
                <c:pt idx="346">
                  <c:v>41256.0</c:v>
                </c:pt>
                <c:pt idx="347">
                  <c:v>41263.0</c:v>
                </c:pt>
                <c:pt idx="348">
                  <c:v>41270.0</c:v>
                </c:pt>
                <c:pt idx="349">
                  <c:v>41277.0</c:v>
                </c:pt>
                <c:pt idx="350">
                  <c:v>41284.0</c:v>
                </c:pt>
                <c:pt idx="351">
                  <c:v>41291.0</c:v>
                </c:pt>
                <c:pt idx="352">
                  <c:v>41298.0</c:v>
                </c:pt>
                <c:pt idx="353">
                  <c:v>41305.0</c:v>
                </c:pt>
                <c:pt idx="354">
                  <c:v>41312.0</c:v>
                </c:pt>
                <c:pt idx="355">
                  <c:v>41319.0</c:v>
                </c:pt>
                <c:pt idx="356">
                  <c:v>41326.0</c:v>
                </c:pt>
                <c:pt idx="357">
                  <c:v>41333.0</c:v>
                </c:pt>
                <c:pt idx="358">
                  <c:v>41340.0</c:v>
                </c:pt>
                <c:pt idx="359">
                  <c:v>41347.0</c:v>
                </c:pt>
                <c:pt idx="360">
                  <c:v>41354.0</c:v>
                </c:pt>
                <c:pt idx="361">
                  <c:v>41361.0</c:v>
                </c:pt>
                <c:pt idx="362">
                  <c:v>41368.0</c:v>
                </c:pt>
                <c:pt idx="363">
                  <c:v>41375.0</c:v>
                </c:pt>
                <c:pt idx="364">
                  <c:v>41382.0</c:v>
                </c:pt>
                <c:pt idx="365">
                  <c:v>41389.0</c:v>
                </c:pt>
                <c:pt idx="366">
                  <c:v>41396.0</c:v>
                </c:pt>
                <c:pt idx="367">
                  <c:v>41403.0</c:v>
                </c:pt>
                <c:pt idx="368">
                  <c:v>41410.0</c:v>
                </c:pt>
                <c:pt idx="369">
                  <c:v>41417.0</c:v>
                </c:pt>
                <c:pt idx="370">
                  <c:v>41424.0</c:v>
                </c:pt>
                <c:pt idx="371">
                  <c:v>41060.0</c:v>
                </c:pt>
                <c:pt idx="372">
                  <c:v>41067.0</c:v>
                </c:pt>
                <c:pt idx="373">
                  <c:v>41074.0</c:v>
                </c:pt>
                <c:pt idx="374">
                  <c:v>41081.0</c:v>
                </c:pt>
                <c:pt idx="375">
                  <c:v>41088.0</c:v>
                </c:pt>
                <c:pt idx="376">
                  <c:v>41095.0</c:v>
                </c:pt>
                <c:pt idx="377">
                  <c:v>41102.0</c:v>
                </c:pt>
                <c:pt idx="378">
                  <c:v>41109.0</c:v>
                </c:pt>
                <c:pt idx="379">
                  <c:v>41116.0</c:v>
                </c:pt>
                <c:pt idx="380">
                  <c:v>41123.0</c:v>
                </c:pt>
                <c:pt idx="381">
                  <c:v>41130.0</c:v>
                </c:pt>
                <c:pt idx="382">
                  <c:v>41137.0</c:v>
                </c:pt>
                <c:pt idx="383">
                  <c:v>41144.0</c:v>
                </c:pt>
                <c:pt idx="384">
                  <c:v>41151.0</c:v>
                </c:pt>
                <c:pt idx="385">
                  <c:v>41158.0</c:v>
                </c:pt>
                <c:pt idx="386">
                  <c:v>41165.0</c:v>
                </c:pt>
                <c:pt idx="387">
                  <c:v>41172.0</c:v>
                </c:pt>
                <c:pt idx="388">
                  <c:v>41179.0</c:v>
                </c:pt>
                <c:pt idx="389">
                  <c:v>41186.0</c:v>
                </c:pt>
                <c:pt idx="390">
                  <c:v>41193.0</c:v>
                </c:pt>
                <c:pt idx="391">
                  <c:v>41200.0</c:v>
                </c:pt>
                <c:pt idx="392">
                  <c:v>41207.0</c:v>
                </c:pt>
                <c:pt idx="393">
                  <c:v>41214.0</c:v>
                </c:pt>
                <c:pt idx="394">
                  <c:v>41221.0</c:v>
                </c:pt>
                <c:pt idx="395">
                  <c:v>41228.0</c:v>
                </c:pt>
                <c:pt idx="396">
                  <c:v>41235.0</c:v>
                </c:pt>
                <c:pt idx="397">
                  <c:v>41242.0</c:v>
                </c:pt>
                <c:pt idx="398">
                  <c:v>41249.0</c:v>
                </c:pt>
                <c:pt idx="399">
                  <c:v>41256.0</c:v>
                </c:pt>
                <c:pt idx="400">
                  <c:v>41263.0</c:v>
                </c:pt>
                <c:pt idx="401">
                  <c:v>41270.0</c:v>
                </c:pt>
                <c:pt idx="402">
                  <c:v>41277.0</c:v>
                </c:pt>
                <c:pt idx="403">
                  <c:v>41284.0</c:v>
                </c:pt>
                <c:pt idx="404">
                  <c:v>41291.0</c:v>
                </c:pt>
                <c:pt idx="405">
                  <c:v>41298.0</c:v>
                </c:pt>
                <c:pt idx="406">
                  <c:v>41305.0</c:v>
                </c:pt>
                <c:pt idx="407">
                  <c:v>41312.0</c:v>
                </c:pt>
                <c:pt idx="408">
                  <c:v>41319.0</c:v>
                </c:pt>
                <c:pt idx="409">
                  <c:v>41326.0</c:v>
                </c:pt>
                <c:pt idx="410">
                  <c:v>41333.0</c:v>
                </c:pt>
                <c:pt idx="411">
                  <c:v>41340.0</c:v>
                </c:pt>
                <c:pt idx="412">
                  <c:v>41347.0</c:v>
                </c:pt>
                <c:pt idx="413">
                  <c:v>41354.0</c:v>
                </c:pt>
                <c:pt idx="414">
                  <c:v>41361.0</c:v>
                </c:pt>
                <c:pt idx="415">
                  <c:v>41368.0</c:v>
                </c:pt>
                <c:pt idx="416">
                  <c:v>41375.0</c:v>
                </c:pt>
                <c:pt idx="417">
                  <c:v>41382.0</c:v>
                </c:pt>
                <c:pt idx="418">
                  <c:v>41389.0</c:v>
                </c:pt>
                <c:pt idx="419">
                  <c:v>41396.0</c:v>
                </c:pt>
                <c:pt idx="420">
                  <c:v>41403.0</c:v>
                </c:pt>
                <c:pt idx="421">
                  <c:v>41410.0</c:v>
                </c:pt>
                <c:pt idx="422">
                  <c:v>41417.0</c:v>
                </c:pt>
                <c:pt idx="423">
                  <c:v>41424.0</c:v>
                </c:pt>
                <c:pt idx="424">
                  <c:v>41060.0</c:v>
                </c:pt>
                <c:pt idx="425">
                  <c:v>41067.0</c:v>
                </c:pt>
                <c:pt idx="426">
                  <c:v>41074.0</c:v>
                </c:pt>
                <c:pt idx="427">
                  <c:v>41081.0</c:v>
                </c:pt>
                <c:pt idx="428">
                  <c:v>41088.0</c:v>
                </c:pt>
                <c:pt idx="429">
                  <c:v>41095.0</c:v>
                </c:pt>
                <c:pt idx="430">
                  <c:v>41102.0</c:v>
                </c:pt>
                <c:pt idx="431">
                  <c:v>41109.0</c:v>
                </c:pt>
                <c:pt idx="432">
                  <c:v>41116.0</c:v>
                </c:pt>
                <c:pt idx="433">
                  <c:v>41123.0</c:v>
                </c:pt>
                <c:pt idx="434">
                  <c:v>41130.0</c:v>
                </c:pt>
                <c:pt idx="435">
                  <c:v>41137.0</c:v>
                </c:pt>
                <c:pt idx="436">
                  <c:v>41144.0</c:v>
                </c:pt>
                <c:pt idx="437">
                  <c:v>41151.0</c:v>
                </c:pt>
                <c:pt idx="438">
                  <c:v>41158.0</c:v>
                </c:pt>
                <c:pt idx="439">
                  <c:v>41165.0</c:v>
                </c:pt>
                <c:pt idx="440">
                  <c:v>41172.0</c:v>
                </c:pt>
                <c:pt idx="441">
                  <c:v>41179.0</c:v>
                </c:pt>
                <c:pt idx="442">
                  <c:v>41186.0</c:v>
                </c:pt>
                <c:pt idx="443">
                  <c:v>41193.0</c:v>
                </c:pt>
                <c:pt idx="444">
                  <c:v>41200.0</c:v>
                </c:pt>
                <c:pt idx="445">
                  <c:v>41207.0</c:v>
                </c:pt>
                <c:pt idx="446">
                  <c:v>41214.0</c:v>
                </c:pt>
                <c:pt idx="447">
                  <c:v>41221.0</c:v>
                </c:pt>
                <c:pt idx="448">
                  <c:v>41228.0</c:v>
                </c:pt>
                <c:pt idx="449">
                  <c:v>41235.0</c:v>
                </c:pt>
                <c:pt idx="450">
                  <c:v>41242.0</c:v>
                </c:pt>
                <c:pt idx="451">
                  <c:v>41249.0</c:v>
                </c:pt>
                <c:pt idx="452">
                  <c:v>41256.0</c:v>
                </c:pt>
                <c:pt idx="453">
                  <c:v>41263.0</c:v>
                </c:pt>
                <c:pt idx="454">
                  <c:v>41270.0</c:v>
                </c:pt>
                <c:pt idx="455">
                  <c:v>41277.0</c:v>
                </c:pt>
                <c:pt idx="456">
                  <c:v>41284.0</c:v>
                </c:pt>
                <c:pt idx="457">
                  <c:v>41291.0</c:v>
                </c:pt>
                <c:pt idx="458">
                  <c:v>41298.0</c:v>
                </c:pt>
                <c:pt idx="459">
                  <c:v>41305.0</c:v>
                </c:pt>
                <c:pt idx="460">
                  <c:v>41312.0</c:v>
                </c:pt>
                <c:pt idx="461">
                  <c:v>41319.0</c:v>
                </c:pt>
                <c:pt idx="462">
                  <c:v>41326.0</c:v>
                </c:pt>
                <c:pt idx="463">
                  <c:v>41333.0</c:v>
                </c:pt>
                <c:pt idx="464">
                  <c:v>41340.0</c:v>
                </c:pt>
                <c:pt idx="465">
                  <c:v>41347.0</c:v>
                </c:pt>
                <c:pt idx="466">
                  <c:v>41354.0</c:v>
                </c:pt>
                <c:pt idx="467">
                  <c:v>41361.0</c:v>
                </c:pt>
                <c:pt idx="468">
                  <c:v>41368.0</c:v>
                </c:pt>
                <c:pt idx="469">
                  <c:v>41375.0</c:v>
                </c:pt>
                <c:pt idx="470">
                  <c:v>41382.0</c:v>
                </c:pt>
                <c:pt idx="471">
                  <c:v>41389.0</c:v>
                </c:pt>
                <c:pt idx="472">
                  <c:v>41396.0</c:v>
                </c:pt>
                <c:pt idx="473">
                  <c:v>41403.0</c:v>
                </c:pt>
                <c:pt idx="474">
                  <c:v>41410.0</c:v>
                </c:pt>
                <c:pt idx="475">
                  <c:v>41417.0</c:v>
                </c:pt>
                <c:pt idx="476">
                  <c:v>41424.0</c:v>
                </c:pt>
                <c:pt idx="477">
                  <c:v>41060.0</c:v>
                </c:pt>
                <c:pt idx="478">
                  <c:v>41067.0</c:v>
                </c:pt>
                <c:pt idx="479">
                  <c:v>41074.0</c:v>
                </c:pt>
                <c:pt idx="480">
                  <c:v>41081.0</c:v>
                </c:pt>
                <c:pt idx="481">
                  <c:v>41088.0</c:v>
                </c:pt>
                <c:pt idx="482">
                  <c:v>41095.0</c:v>
                </c:pt>
                <c:pt idx="483">
                  <c:v>41102.0</c:v>
                </c:pt>
                <c:pt idx="484">
                  <c:v>41109.0</c:v>
                </c:pt>
                <c:pt idx="485">
                  <c:v>41116.0</c:v>
                </c:pt>
                <c:pt idx="486">
                  <c:v>41123.0</c:v>
                </c:pt>
                <c:pt idx="487">
                  <c:v>41130.0</c:v>
                </c:pt>
                <c:pt idx="488">
                  <c:v>41137.0</c:v>
                </c:pt>
                <c:pt idx="489">
                  <c:v>41144.0</c:v>
                </c:pt>
              </c:numCache>
            </c:numRef>
          </c:xVal>
          <c:yVal>
            <c:numRef>
              <c:f>'--Data--'!$EI$4:$EI$493</c:f>
              <c:numCache>
                <c:formatCode>General</c:formatCode>
                <c:ptCount val="490"/>
                <c:pt idx="453">
                  <c:v>22.81</c:v>
                </c:pt>
                <c:pt idx="454">
                  <c:v>35.35</c:v>
                </c:pt>
                <c:pt idx="455">
                  <c:v>44.96</c:v>
                </c:pt>
                <c:pt idx="456">
                  <c:v>51.9</c:v>
                </c:pt>
                <c:pt idx="457">
                  <c:v>56.43</c:v>
                </c:pt>
                <c:pt idx="458">
                  <c:v>58.8</c:v>
                </c:pt>
                <c:pt idx="459">
                  <c:v>59.28</c:v>
                </c:pt>
                <c:pt idx="460">
                  <c:v>58.13</c:v>
                </c:pt>
                <c:pt idx="461">
                  <c:v>55.61</c:v>
                </c:pt>
                <c:pt idx="462">
                  <c:v>51.97</c:v>
                </c:pt>
                <c:pt idx="463">
                  <c:v>47.47</c:v>
                </c:pt>
                <c:pt idx="464">
                  <c:v>42.39</c:v>
                </c:pt>
                <c:pt idx="465">
                  <c:v>36.96</c:v>
                </c:pt>
                <c:pt idx="466">
                  <c:v>31.46</c:v>
                </c:pt>
                <c:pt idx="467">
                  <c:v>26.15</c:v>
                </c:pt>
                <c:pt idx="468">
                  <c:v>21.28</c:v>
                </c:pt>
                <c:pt idx="469">
                  <c:v>17.11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2599976"/>
        <c:axId val="-2112596760"/>
      </c:scatterChart>
      <c:valAx>
        <c:axId val="-211259997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-2112596760"/>
        <c:crosses val="autoZero"/>
        <c:crossBetween val="midCat"/>
      </c:valAx>
      <c:valAx>
        <c:axId val="-2112596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Evapotranspiration</a:t>
                </a:r>
                <a:r>
                  <a:rPr lang="en-US" baseline="0"/>
                  <a:t> </a:t>
                </a:r>
                <a:r>
                  <a:rPr lang="en-US"/>
                  <a:t>mm/week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12599976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3201567400981"/>
          <c:y val="0.121171102304445"/>
          <c:w val="0.144530484840523"/>
          <c:h val="0.3175406285050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chart" Target="../charts/chart18.xml"/><Relationship Id="rId20" Type="http://schemas.openxmlformats.org/officeDocument/2006/relationships/chart" Target="../charts/chart29.xml"/><Relationship Id="rId21" Type="http://schemas.openxmlformats.org/officeDocument/2006/relationships/chart" Target="../charts/chart30.xml"/><Relationship Id="rId22" Type="http://schemas.openxmlformats.org/officeDocument/2006/relationships/chart" Target="../charts/chart31.xml"/><Relationship Id="rId23" Type="http://schemas.openxmlformats.org/officeDocument/2006/relationships/chart" Target="../charts/chart32.xml"/><Relationship Id="rId24" Type="http://schemas.openxmlformats.org/officeDocument/2006/relationships/chart" Target="../charts/chart33.xml"/><Relationship Id="rId25" Type="http://schemas.openxmlformats.org/officeDocument/2006/relationships/chart" Target="../charts/chart34.xml"/><Relationship Id="rId10" Type="http://schemas.openxmlformats.org/officeDocument/2006/relationships/chart" Target="../charts/chart19.xml"/><Relationship Id="rId11" Type="http://schemas.openxmlformats.org/officeDocument/2006/relationships/chart" Target="../charts/chart20.xml"/><Relationship Id="rId12" Type="http://schemas.openxmlformats.org/officeDocument/2006/relationships/chart" Target="../charts/chart21.xml"/><Relationship Id="rId13" Type="http://schemas.openxmlformats.org/officeDocument/2006/relationships/chart" Target="../charts/chart22.xml"/><Relationship Id="rId14" Type="http://schemas.openxmlformats.org/officeDocument/2006/relationships/chart" Target="../charts/chart23.xml"/><Relationship Id="rId15" Type="http://schemas.openxmlformats.org/officeDocument/2006/relationships/chart" Target="../charts/chart24.xml"/><Relationship Id="rId16" Type="http://schemas.openxmlformats.org/officeDocument/2006/relationships/chart" Target="../charts/chart25.xml"/><Relationship Id="rId17" Type="http://schemas.openxmlformats.org/officeDocument/2006/relationships/chart" Target="../charts/chart26.xml"/><Relationship Id="rId18" Type="http://schemas.openxmlformats.org/officeDocument/2006/relationships/chart" Target="../charts/chart27.xml"/><Relationship Id="rId19" Type="http://schemas.openxmlformats.org/officeDocument/2006/relationships/chart" Target="../charts/chart28.xml"/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4" Type="http://schemas.openxmlformats.org/officeDocument/2006/relationships/chart" Target="../charts/chart38.xml"/><Relationship Id="rId1" Type="http://schemas.openxmlformats.org/officeDocument/2006/relationships/chart" Target="../charts/chart35.xml"/><Relationship Id="rId2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6286500"/>
    <xdr:ext cx="9301574" cy="6079537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753600" y="6286500"/>
    <xdr:ext cx="9301574" cy="6079537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9507200" y="0"/>
    <xdr:ext cx="9301574" cy="6079537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9507200" y="6286500"/>
    <xdr:ext cx="9301574" cy="6079537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9753600" y="0"/>
    <xdr:ext cx="9305192" cy="6069135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12573000"/>
    <xdr:ext cx="9301574" cy="6079537"/>
    <xdr:graphicFrame macro="">
      <xdr:nvGraphicFramePr>
        <xdr:cNvPr id="10" name="Chart 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29260800" y="6286500"/>
    <xdr:ext cx="9301574" cy="6079537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29870400" y="0"/>
    <xdr:ext cx="9301574" cy="6079537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6286500"/>
    <xdr:ext cx="9301574" cy="6079537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753600" y="6286500"/>
    <xdr:ext cx="9301574" cy="6079537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9507200" y="6286500"/>
    <xdr:ext cx="9305192" cy="6069135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9753600" y="0"/>
    <xdr:ext cx="9301574" cy="6079537"/>
    <xdr:graphicFrame macro="">
      <xdr:nvGraphicFramePr>
        <xdr:cNvPr id="9" name="Chart 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19507200" y="0"/>
    <xdr:ext cx="9301574" cy="6079537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12573000"/>
    <xdr:ext cx="9301574" cy="6079537"/>
    <xdr:graphicFrame macro="">
      <xdr:nvGraphicFramePr>
        <xdr:cNvPr id="13" name="Chart 1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10972800" y="12573000"/>
    <xdr:ext cx="9301574" cy="6079537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20726400" y="12573000"/>
    <xdr:ext cx="9301574" cy="6079537"/>
    <xdr:graphicFrame macro="">
      <xdr:nvGraphicFramePr>
        <xdr:cNvPr id="15" name="Chart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18859500"/>
    <xdr:ext cx="9301574" cy="6079537"/>
    <xdr:graphicFrame macro="">
      <xdr:nvGraphicFramePr>
        <xdr:cNvPr id="11" name="Chart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30616071" y="0"/>
    <xdr:ext cx="9301574" cy="6079537"/>
    <xdr:graphicFrame macro="">
      <xdr:nvGraphicFramePr>
        <xdr:cNvPr id="16" name="Chart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30616071" y="6858000"/>
    <xdr:ext cx="9301574" cy="6079537"/>
    <xdr:graphicFrame macro="">
      <xdr:nvGraphicFramePr>
        <xdr:cNvPr id="17" name="Chart 1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  <xdr:absoluteAnchor>
    <xdr:pos x="30616071" y="13525500"/>
    <xdr:ext cx="9301574" cy="6079537"/>
    <xdr:graphicFrame macro="">
      <xdr:nvGraphicFramePr>
        <xdr:cNvPr id="18" name="Chart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absoluteAnchor>
  <xdr:absoluteAnchor>
    <xdr:pos x="41025536" y="190500"/>
    <xdr:ext cx="9301574" cy="6079537"/>
    <xdr:graphicFrame macro="">
      <xdr:nvGraphicFramePr>
        <xdr:cNvPr id="19" name="Chart 1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absoluteAnchor>
  <xdr:absoluteAnchor>
    <xdr:pos x="41025536" y="7048500"/>
    <xdr:ext cx="9301574" cy="6079537"/>
    <xdr:graphicFrame macro="">
      <xdr:nvGraphicFramePr>
        <xdr:cNvPr id="20" name="Chart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absoluteAnchor>
  <xdr:absoluteAnchor>
    <xdr:pos x="41025536" y="13716000"/>
    <xdr:ext cx="9301574" cy="6079537"/>
    <xdr:graphicFrame macro="">
      <xdr:nvGraphicFramePr>
        <xdr:cNvPr id="21" name="Chart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absoluteAnchor>
  <xdr:absoluteAnchor>
    <xdr:pos x="41025536" y="20383500"/>
    <xdr:ext cx="9301574" cy="6079537"/>
    <xdr:graphicFrame macro="">
      <xdr:nvGraphicFramePr>
        <xdr:cNvPr id="23" name="Chart 2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absoluteAnchor>
    <xdr:pos x="53086000" y="571500"/>
    <xdr:ext cx="9301574" cy="6079537"/>
    <xdr:graphicFrame macro="">
      <xdr:nvGraphicFramePr>
        <xdr:cNvPr id="22" name="Chart 2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absoluteAnchor>
  <xdr:absoluteAnchor>
    <xdr:pos x="52482750" y="6667500"/>
    <xdr:ext cx="9301574" cy="6079537"/>
    <xdr:graphicFrame macro="">
      <xdr:nvGraphicFramePr>
        <xdr:cNvPr id="26" name="Chart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absoluteAnchor>
    <xdr:pos x="72993250" y="190500"/>
    <xdr:ext cx="9301574" cy="6079537"/>
    <xdr:graphicFrame macro="">
      <xdr:nvGraphicFramePr>
        <xdr:cNvPr id="24" name="Chart 2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absoluteAnchor>
    <xdr:pos x="74961750" y="1016000"/>
    <xdr:ext cx="9301574" cy="6079537"/>
    <xdr:graphicFrame macro="">
      <xdr:nvGraphicFramePr>
        <xdr:cNvPr id="25" name="Chart 2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absoluteAnchor>
  <xdr:absoluteAnchor>
    <xdr:pos x="75007107" y="8776607"/>
    <xdr:ext cx="9301574" cy="6079537"/>
    <xdr:graphicFrame macro="">
      <xdr:nvGraphicFramePr>
        <xdr:cNvPr id="28" name="Chart 2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absoluteAnchor>
  <xdr:absoluteAnchor>
    <xdr:pos x="85725000" y="381000"/>
    <xdr:ext cx="9301574" cy="6079537"/>
    <xdr:graphicFrame macro="">
      <xdr:nvGraphicFramePr>
        <xdr:cNvPr id="29" name="Chart 2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absoluteAnchor>
  <xdr:absoluteAnchor>
    <xdr:pos x="98369438" y="0"/>
    <xdr:ext cx="9301574" cy="6079537"/>
    <xdr:graphicFrame macro="">
      <xdr:nvGraphicFramePr>
        <xdr:cNvPr id="27" name="Chart 2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absoluteAnchor>
  <xdr:absoluteAnchor>
    <xdr:pos x="63150750" y="0"/>
    <xdr:ext cx="9301574" cy="6079537"/>
    <xdr:graphicFrame macro="">
      <xdr:nvGraphicFramePr>
        <xdr:cNvPr id="30" name="Chart 2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144</xdr:col>
      <xdr:colOff>0</xdr:colOff>
      <xdr:row>11</xdr:row>
      <xdr:rowOff>0</xdr:rowOff>
    </xdr:from>
    <xdr:to>
      <xdr:col>151</xdr:col>
      <xdr:colOff>275166</xdr:colOff>
      <xdr:row>29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128</xdr:col>
      <xdr:colOff>0</xdr:colOff>
      <xdr:row>750</xdr:row>
      <xdr:rowOff>0</xdr:rowOff>
    </xdr:from>
    <xdr:to>
      <xdr:col>135</xdr:col>
      <xdr:colOff>275167</xdr:colOff>
      <xdr:row>768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481541</xdr:colOff>
      <xdr:row>301</xdr:row>
      <xdr:rowOff>4233</xdr:rowOff>
    </xdr:from>
    <xdr:to>
      <xdr:col>43</xdr:col>
      <xdr:colOff>545041</xdr:colOff>
      <xdr:row>319</xdr:row>
      <xdr:rowOff>80433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63</xdr:col>
      <xdr:colOff>269875</xdr:colOff>
      <xdr:row>566</xdr:row>
      <xdr:rowOff>4233</xdr:rowOff>
    </xdr:from>
    <xdr:to>
      <xdr:col>69</xdr:col>
      <xdr:colOff>343958</xdr:colOff>
      <xdr:row>580</xdr:row>
      <xdr:rowOff>80433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Q5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4" sqref="K24"/>
    </sheetView>
  </sheetViews>
  <sheetFormatPr baseColWidth="10" defaultColWidth="8.83203125" defaultRowHeight="12" x14ac:dyDescent="0"/>
  <cols>
    <col min="1" max="1" width="2.6640625" style="87" bestFit="1" customWidth="1"/>
    <col min="2" max="2" width="13.1640625" style="87" bestFit="1" customWidth="1"/>
    <col min="3" max="3" width="3" style="87" bestFit="1" customWidth="1"/>
    <col min="4" max="4" width="13" style="87" hidden="1" customWidth="1"/>
    <col min="5" max="5" width="12.83203125" style="87" hidden="1" customWidth="1"/>
    <col min="6" max="6" width="15.6640625" style="87" hidden="1" customWidth="1"/>
    <col min="7" max="7" width="10" style="87" hidden="1" customWidth="1"/>
    <col min="8" max="8" width="11" style="87" bestFit="1" customWidth="1"/>
    <col min="9" max="9" width="10" style="87" bestFit="1" customWidth="1"/>
    <col min="10" max="11" width="10" style="87" customWidth="1"/>
    <col min="12" max="12" width="13.1640625" style="87" bestFit="1" customWidth="1"/>
    <col min="13" max="13" width="45.5" style="87" bestFit="1" customWidth="1"/>
    <col min="14" max="14" width="25.5" style="87" customWidth="1"/>
    <col min="15" max="16" width="8.83203125" style="87"/>
    <col min="17" max="17" width="31" style="87" customWidth="1"/>
    <col min="18" max="18" width="10.33203125" style="87" customWidth="1"/>
    <col min="19" max="16384" width="8.83203125" style="87"/>
  </cols>
  <sheetData>
    <row r="1" spans="1:17">
      <c r="A1" s="93"/>
      <c r="B1" s="93" t="s">
        <v>6</v>
      </c>
      <c r="C1" s="93"/>
      <c r="D1" s="141" t="s">
        <v>119</v>
      </c>
      <c r="E1" s="141"/>
      <c r="F1" s="93"/>
      <c r="G1" s="93"/>
      <c r="H1" s="93" t="s">
        <v>118</v>
      </c>
      <c r="I1" s="93"/>
      <c r="J1" s="93" t="s">
        <v>329</v>
      </c>
      <c r="K1" s="93" t="s">
        <v>351</v>
      </c>
      <c r="L1" s="93" t="s">
        <v>329</v>
      </c>
      <c r="M1" s="93" t="s">
        <v>331</v>
      </c>
      <c r="Q1" s="87" t="s">
        <v>121</v>
      </c>
    </row>
    <row r="2" spans="1:17">
      <c r="A2" s="93"/>
      <c r="B2" s="93"/>
      <c r="C2" s="93"/>
      <c r="D2" s="95" t="s">
        <v>27</v>
      </c>
      <c r="E2" s="95" t="s">
        <v>28</v>
      </c>
      <c r="F2" s="95"/>
      <c r="G2" s="95" t="s">
        <v>327</v>
      </c>
      <c r="H2" s="95" t="s">
        <v>328</v>
      </c>
      <c r="I2" s="95" t="s">
        <v>327</v>
      </c>
      <c r="J2" s="95" t="s">
        <v>353</v>
      </c>
      <c r="K2" s="95"/>
      <c r="L2" s="93" t="s">
        <v>330</v>
      </c>
      <c r="M2" s="93" t="s">
        <v>332</v>
      </c>
      <c r="O2" s="85" t="s">
        <v>337</v>
      </c>
    </row>
    <row r="3" spans="1:17" ht="14">
      <c r="A3" s="93">
        <v>1</v>
      </c>
      <c r="B3" s="95" t="s">
        <v>57</v>
      </c>
      <c r="C3" s="96">
        <v>3</v>
      </c>
      <c r="D3" s="97">
        <v>23.648883333299999</v>
      </c>
      <c r="E3" s="97">
        <v>-29.06025</v>
      </c>
      <c r="F3" s="97"/>
      <c r="G3" s="97">
        <v>23.655283000000001</v>
      </c>
      <c r="H3" s="100">
        <v>-29.05575</v>
      </c>
      <c r="I3" s="100">
        <v>23.655283000000001</v>
      </c>
      <c r="J3" s="100" t="s">
        <v>13</v>
      </c>
      <c r="K3" t="s">
        <v>73</v>
      </c>
      <c r="L3" s="93" t="s">
        <v>51</v>
      </c>
      <c r="M3" s="94" t="s">
        <v>108</v>
      </c>
      <c r="O3" s="86" t="s">
        <v>120</v>
      </c>
    </row>
    <row r="4" spans="1:17" ht="14">
      <c r="A4" s="93">
        <v>2</v>
      </c>
      <c r="B4" s="98" t="s">
        <v>19</v>
      </c>
      <c r="C4" s="96">
        <v>10</v>
      </c>
      <c r="D4" s="97">
        <v>23.928000000000001</v>
      </c>
      <c r="E4" s="97">
        <v>-29.043949999999999</v>
      </c>
      <c r="F4" s="97"/>
      <c r="G4" s="97">
        <v>23.9268</v>
      </c>
      <c r="H4" s="100">
        <v>-29.043749999999999</v>
      </c>
      <c r="I4" s="100">
        <v>23.9268</v>
      </c>
      <c r="J4" s="100" t="s">
        <v>13</v>
      </c>
      <c r="K4" t="s">
        <v>69</v>
      </c>
      <c r="L4" s="93" t="s">
        <v>51</v>
      </c>
      <c r="M4" s="94" t="s">
        <v>109</v>
      </c>
      <c r="O4" s="85" t="s">
        <v>338</v>
      </c>
    </row>
    <row r="5" spans="1:17" ht="14">
      <c r="A5" s="93">
        <v>3</v>
      </c>
      <c r="B5" s="98" t="s">
        <v>20</v>
      </c>
      <c r="C5" s="96">
        <v>8</v>
      </c>
      <c r="D5" s="97">
        <v>23.928916666700001</v>
      </c>
      <c r="E5" s="97">
        <v>-29.002566666667001</v>
      </c>
      <c r="F5" s="97"/>
      <c r="G5" s="97">
        <v>23.93375</v>
      </c>
      <c r="H5" s="100">
        <v>-28.9985</v>
      </c>
      <c r="I5" s="100">
        <v>23.93375</v>
      </c>
      <c r="J5" s="100" t="s">
        <v>13</v>
      </c>
      <c r="K5" t="s">
        <v>72</v>
      </c>
      <c r="L5" s="93" t="s">
        <v>51</v>
      </c>
      <c r="M5" s="94" t="s">
        <v>110</v>
      </c>
      <c r="O5" s="86"/>
    </row>
    <row r="6" spans="1:17" ht="14">
      <c r="A6" s="93">
        <v>4</v>
      </c>
      <c r="B6" s="98" t="s">
        <v>21</v>
      </c>
      <c r="C6" s="96">
        <v>2</v>
      </c>
      <c r="D6" s="97">
        <v>23.768816666700001</v>
      </c>
      <c r="E6" s="97">
        <v>-29.097650000000002</v>
      </c>
      <c r="F6" s="97"/>
      <c r="G6" s="97">
        <v>23.768816000000001</v>
      </c>
      <c r="H6" s="100">
        <v>-29.097650000000002</v>
      </c>
      <c r="I6" s="100">
        <v>23.768816000000001</v>
      </c>
      <c r="J6" s="100" t="s">
        <v>13</v>
      </c>
      <c r="K6" t="s">
        <v>76</v>
      </c>
      <c r="L6" s="93" t="s">
        <v>51</v>
      </c>
      <c r="M6" s="94" t="s">
        <v>111</v>
      </c>
      <c r="O6" s="85" t="s">
        <v>339</v>
      </c>
    </row>
    <row r="7" spans="1:17">
      <c r="A7" s="93">
        <v>5</v>
      </c>
      <c r="B7" s="98" t="s">
        <v>14</v>
      </c>
      <c r="C7" s="96"/>
      <c r="D7" s="97">
        <v>23.629283333299998</v>
      </c>
      <c r="E7" s="97">
        <v>-29.127333333300001</v>
      </c>
      <c r="F7" s="97"/>
      <c r="G7" s="97">
        <v>23.629930000000002</v>
      </c>
      <c r="H7" s="100">
        <v>-29.126300000000001</v>
      </c>
      <c r="I7" s="100">
        <v>23.629930000000002</v>
      </c>
      <c r="J7" s="93" t="s">
        <v>323</v>
      </c>
      <c r="K7" s="100"/>
      <c r="L7" s="93" t="s">
        <v>323</v>
      </c>
      <c r="M7" s="93" t="s">
        <v>335</v>
      </c>
      <c r="O7" s="86"/>
    </row>
    <row r="8" spans="1:17">
      <c r="A8" s="93">
        <v>6</v>
      </c>
      <c r="B8" s="98" t="s">
        <v>15</v>
      </c>
      <c r="C8" s="96"/>
      <c r="D8" s="97">
        <v>23.7150666667</v>
      </c>
      <c r="E8" s="97">
        <v>-29.134083333300001</v>
      </c>
      <c r="F8" s="97"/>
      <c r="G8" s="97">
        <v>23.714759999999998</v>
      </c>
      <c r="H8" s="100">
        <v>-29.133230000000001</v>
      </c>
      <c r="I8" s="100">
        <v>23.714759999999998</v>
      </c>
      <c r="J8" s="93" t="s">
        <v>16</v>
      </c>
      <c r="K8" s="100"/>
      <c r="L8" s="93" t="s">
        <v>16</v>
      </c>
      <c r="M8" s="93" t="s">
        <v>336</v>
      </c>
      <c r="O8" s="85" t="s">
        <v>340</v>
      </c>
    </row>
    <row r="9" spans="1:17">
      <c r="A9" s="93">
        <v>7</v>
      </c>
      <c r="B9" s="98" t="s">
        <v>26</v>
      </c>
      <c r="C9" s="96">
        <v>8</v>
      </c>
      <c r="D9" s="97">
        <v>23.9186166667</v>
      </c>
      <c r="E9" s="97">
        <v>-29</v>
      </c>
      <c r="F9" s="97"/>
      <c r="G9" s="97">
        <v>23.917149999999999</v>
      </c>
      <c r="H9" s="100">
        <v>-29.003482999999999</v>
      </c>
      <c r="I9" s="100">
        <v>23.917149999999999</v>
      </c>
      <c r="J9" s="93" t="s">
        <v>16</v>
      </c>
      <c r="L9" s="93" t="s">
        <v>16</v>
      </c>
      <c r="M9" s="93" t="s">
        <v>334</v>
      </c>
      <c r="O9" s="86"/>
    </row>
    <row r="10" spans="1:17">
      <c r="A10" s="93">
        <v>8</v>
      </c>
      <c r="B10" s="98" t="s">
        <v>22</v>
      </c>
      <c r="C10" s="96">
        <v>1</v>
      </c>
      <c r="D10" s="97">
        <v>24.019566666669999</v>
      </c>
      <c r="E10" s="97">
        <v>-29.013300000000001</v>
      </c>
      <c r="F10" s="97"/>
      <c r="G10" s="93">
        <v>23.9268</v>
      </c>
      <c r="H10" s="101">
        <v>-29.043749999999999</v>
      </c>
      <c r="I10" s="100">
        <v>24.02036</v>
      </c>
      <c r="J10" s="102" t="s">
        <v>352</v>
      </c>
      <c r="K10" s="100"/>
      <c r="L10" s="93" t="s">
        <v>17</v>
      </c>
      <c r="M10" s="94" t="s">
        <v>114</v>
      </c>
      <c r="O10" s="85" t="s">
        <v>341</v>
      </c>
    </row>
    <row r="11" spans="1:17">
      <c r="A11" s="93">
        <v>9</v>
      </c>
      <c r="B11" s="98" t="s">
        <v>22</v>
      </c>
      <c r="C11" s="96">
        <v>4</v>
      </c>
      <c r="D11" s="97">
        <v>24.026516666669998</v>
      </c>
      <c r="E11" s="97">
        <v>-29.016083333329998</v>
      </c>
      <c r="F11" s="97"/>
      <c r="G11" s="97">
        <v>24.02216</v>
      </c>
      <c r="H11" s="100">
        <v>-29.017499999999998</v>
      </c>
      <c r="I11" s="100">
        <v>24.02216</v>
      </c>
      <c r="J11" s="102" t="s">
        <v>352</v>
      </c>
      <c r="K11" s="100"/>
      <c r="L11" s="93" t="s">
        <v>51</v>
      </c>
      <c r="M11" s="94" t="s">
        <v>325</v>
      </c>
      <c r="O11" s="86"/>
    </row>
    <row r="12" spans="1:17" ht="14">
      <c r="A12" s="93">
        <v>10</v>
      </c>
      <c r="B12" s="98" t="s">
        <v>22</v>
      </c>
      <c r="C12" s="96">
        <v>5</v>
      </c>
      <c r="D12" s="97">
        <v>24.029730000000001</v>
      </c>
      <c r="E12" s="97">
        <v>-29.012879999999999</v>
      </c>
      <c r="F12" s="97"/>
      <c r="G12" s="97">
        <v>24.031416</v>
      </c>
      <c r="H12" s="100">
        <v>-29.016483000000001</v>
      </c>
      <c r="I12" s="100">
        <v>24.031416</v>
      </c>
      <c r="J12" s="100" t="s">
        <v>13</v>
      </c>
      <c r="K12" t="s">
        <v>66</v>
      </c>
      <c r="L12" s="93" t="s">
        <v>324</v>
      </c>
      <c r="M12" s="94" t="s">
        <v>112</v>
      </c>
      <c r="O12" s="85" t="s">
        <v>342</v>
      </c>
    </row>
    <row r="13" spans="1:17" ht="14">
      <c r="A13" s="93">
        <v>11</v>
      </c>
      <c r="B13" s="98" t="s">
        <v>22</v>
      </c>
      <c r="C13" s="96">
        <v>6</v>
      </c>
      <c r="D13" s="97">
        <v>24.035333333330001</v>
      </c>
      <c r="E13" s="97">
        <v>-29.01858333333</v>
      </c>
      <c r="F13" s="97"/>
      <c r="G13" s="97">
        <v>24.039383000000001</v>
      </c>
      <c r="H13" s="100">
        <v>-29.020350000000001</v>
      </c>
      <c r="I13" s="100">
        <v>24.039383000000001</v>
      </c>
      <c r="J13" s="93" t="s">
        <v>16</v>
      </c>
      <c r="K13"/>
      <c r="L13" s="93" t="s">
        <v>16</v>
      </c>
      <c r="M13" s="93" t="s">
        <v>333</v>
      </c>
      <c r="O13" s="86"/>
    </row>
    <row r="14" spans="1:17">
      <c r="A14" s="93">
        <v>12</v>
      </c>
      <c r="B14" s="98" t="s">
        <v>85</v>
      </c>
      <c r="C14" s="96">
        <v>2</v>
      </c>
      <c r="D14" s="97">
        <v>23.783183333299998</v>
      </c>
      <c r="E14" s="97">
        <v>-29.268599999999999</v>
      </c>
      <c r="F14" s="97"/>
      <c r="G14" s="97">
        <v>23.783615999999999</v>
      </c>
      <c r="H14" s="100">
        <v>-29.272549999999999</v>
      </c>
      <c r="I14" s="100">
        <v>23.783615999999999</v>
      </c>
      <c r="J14" s="102" t="s">
        <v>352</v>
      </c>
      <c r="K14" s="100"/>
      <c r="L14" s="93" t="s">
        <v>17</v>
      </c>
      <c r="M14" s="94" t="s">
        <v>115</v>
      </c>
      <c r="O14" s="85" t="s">
        <v>343</v>
      </c>
    </row>
    <row r="15" spans="1:17" ht="14">
      <c r="A15" s="93">
        <v>13</v>
      </c>
      <c r="B15" s="98" t="s">
        <v>85</v>
      </c>
      <c r="C15" s="96">
        <v>11</v>
      </c>
      <c r="D15" s="97">
        <v>23.805416666700001</v>
      </c>
      <c r="E15" s="97">
        <v>-29.257383333300002</v>
      </c>
      <c r="F15" s="97"/>
      <c r="G15" s="97">
        <v>23.801082999999998</v>
      </c>
      <c r="H15" s="100">
        <v>-29.256516000000001</v>
      </c>
      <c r="I15" s="100">
        <v>23.801082999999998</v>
      </c>
      <c r="J15" s="100" t="s">
        <v>18</v>
      </c>
      <c r="K15" t="s">
        <v>79</v>
      </c>
      <c r="L15" s="93" t="s">
        <v>51</v>
      </c>
      <c r="M15" s="94" t="s">
        <v>112</v>
      </c>
      <c r="O15" s="86"/>
    </row>
    <row r="16" spans="1:17" ht="14">
      <c r="A16" s="93">
        <v>14</v>
      </c>
      <c r="B16" s="98" t="s">
        <v>85</v>
      </c>
      <c r="C16" s="96">
        <v>14</v>
      </c>
      <c r="D16" s="97">
        <v>23.794516666700002</v>
      </c>
      <c r="E16" s="97">
        <v>-29.265149999999998</v>
      </c>
      <c r="F16" s="97"/>
      <c r="G16" s="97">
        <v>23.790900000000001</v>
      </c>
      <c r="H16" s="100">
        <v>-29.267683000000002</v>
      </c>
      <c r="I16" s="100">
        <v>23.790900000000001</v>
      </c>
      <c r="J16" s="100" t="s">
        <v>13</v>
      </c>
      <c r="K16" t="s">
        <v>101</v>
      </c>
      <c r="L16" s="93" t="s">
        <v>51</v>
      </c>
      <c r="M16" s="94" t="s">
        <v>326</v>
      </c>
      <c r="O16" s="85" t="s">
        <v>344</v>
      </c>
    </row>
    <row r="17" spans="1:17">
      <c r="B17" s="89"/>
      <c r="C17" s="90"/>
      <c r="O17" s="86"/>
    </row>
    <row r="18" spans="1:17">
      <c r="G18" s="25"/>
      <c r="H18" s="25"/>
      <c r="I18" s="25"/>
      <c r="J18" s="25"/>
      <c r="K18" s="25"/>
      <c r="L18" s="25"/>
      <c r="M18" s="25"/>
      <c r="O18" s="85" t="s">
        <v>345</v>
      </c>
    </row>
    <row r="19" spans="1:17">
      <c r="G19" s="25"/>
      <c r="H19" s="25"/>
      <c r="I19" s="25"/>
      <c r="J19" s="25"/>
      <c r="K19" s="25"/>
      <c r="L19" s="25"/>
      <c r="O19" s="86"/>
      <c r="Q19" s="88"/>
    </row>
    <row r="20" spans="1:17" s="88" customFormat="1">
      <c r="G20" s="25"/>
      <c r="H20" s="25"/>
      <c r="I20" s="25"/>
      <c r="J20" s="25"/>
      <c r="K20" s="25"/>
      <c r="L20" s="25"/>
      <c r="O20" s="85" t="s">
        <v>346</v>
      </c>
      <c r="P20" s="87"/>
      <c r="Q20" s="87"/>
    </row>
    <row r="21" spans="1:17">
      <c r="A21" s="88"/>
      <c r="B21" s="88"/>
      <c r="C21" s="88"/>
      <c r="D21" s="88"/>
      <c r="E21" s="88"/>
      <c r="F21" s="88"/>
      <c r="G21" s="25"/>
      <c r="H21" s="25"/>
      <c r="I21" s="25"/>
      <c r="J21" s="25"/>
      <c r="K21" s="25"/>
      <c r="L21" s="25"/>
      <c r="O21" s="86"/>
    </row>
    <row r="22" spans="1:17">
      <c r="G22" s="25"/>
      <c r="H22" s="25"/>
      <c r="I22" s="25"/>
      <c r="J22" s="25"/>
      <c r="K22" s="25"/>
      <c r="L22" s="25"/>
      <c r="O22" s="85" t="s">
        <v>347</v>
      </c>
    </row>
    <row r="23" spans="1:17">
      <c r="F23" s="99"/>
      <c r="G23" s="25"/>
      <c r="H23" s="25"/>
      <c r="I23" s="25"/>
      <c r="J23" s="25"/>
      <c r="K23" s="25"/>
      <c r="L23" s="25"/>
      <c r="M23" s="25"/>
      <c r="O23" s="86"/>
    </row>
    <row r="24" spans="1:17">
      <c r="G24" s="25"/>
      <c r="H24" s="25"/>
      <c r="I24" s="25"/>
      <c r="J24" s="25"/>
      <c r="K24" s="25"/>
      <c r="L24" s="25"/>
      <c r="M24" s="25"/>
      <c r="O24" s="85" t="s">
        <v>348</v>
      </c>
    </row>
    <row r="25" spans="1:17">
      <c r="G25" s="25"/>
      <c r="H25" s="25"/>
      <c r="I25" s="25"/>
      <c r="J25" s="25"/>
      <c r="K25" s="25"/>
      <c r="L25" s="25"/>
      <c r="O25" s="86"/>
    </row>
    <row r="26" spans="1:17">
      <c r="G26" s="25"/>
      <c r="H26" s="25"/>
      <c r="I26" s="25"/>
      <c r="J26" s="25"/>
      <c r="K26" s="25"/>
      <c r="L26" s="25"/>
      <c r="M26" s="25"/>
      <c r="O26" s="85" t="s">
        <v>349</v>
      </c>
    </row>
    <row r="27" spans="1:17">
      <c r="O27" s="86"/>
    </row>
    <row r="28" spans="1:17">
      <c r="F28" s="99"/>
      <c r="G28" s="99"/>
      <c r="O28" s="85" t="s">
        <v>350</v>
      </c>
      <c r="Q28" s="88"/>
    </row>
    <row r="29" spans="1:17" s="88" customFormat="1">
      <c r="A29" s="87"/>
      <c r="B29" s="87"/>
      <c r="C29" s="87"/>
      <c r="D29" s="87"/>
      <c r="E29" s="87"/>
      <c r="F29" s="87"/>
    </row>
    <row r="30" spans="1:17">
      <c r="A30" s="88"/>
      <c r="B30" s="88"/>
      <c r="C30" s="88"/>
      <c r="D30" s="88"/>
      <c r="E30" s="88"/>
      <c r="F30" s="88"/>
      <c r="I30" s="91"/>
      <c r="J30" s="91"/>
      <c r="K30" s="91"/>
    </row>
    <row r="33" spans="2:11">
      <c r="I33" s="91"/>
      <c r="J33" s="91"/>
      <c r="K33" s="91"/>
    </row>
    <row r="38" spans="2:11">
      <c r="I38" s="91"/>
      <c r="J38" s="91"/>
      <c r="K38" s="91"/>
    </row>
    <row r="41" spans="2:11">
      <c r="B41" s="92"/>
    </row>
    <row r="42" spans="2:11">
      <c r="I42" s="91"/>
      <c r="J42" s="91"/>
      <c r="K42" s="91"/>
    </row>
    <row r="45" spans="2:11">
      <c r="I45" s="91"/>
      <c r="J45" s="91"/>
      <c r="K45" s="91"/>
    </row>
    <row r="49" spans="9:11">
      <c r="I49" s="91"/>
      <c r="J49" s="91"/>
      <c r="K49" s="91"/>
    </row>
    <row r="52" spans="9:11">
      <c r="I52" s="91"/>
      <c r="J52" s="91"/>
      <c r="K52" s="91"/>
    </row>
  </sheetData>
  <mergeCells count="1">
    <mergeCell ref="D1:E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M32"/>
  <sheetViews>
    <sheetView workbookViewId="0">
      <selection activeCell="A11" sqref="A11:E19"/>
    </sheetView>
  </sheetViews>
  <sheetFormatPr baseColWidth="10" defaultColWidth="8.83203125" defaultRowHeight="14" x14ac:dyDescent="0"/>
  <cols>
    <col min="1" max="1" width="11.1640625" style="8" bestFit="1" customWidth="1"/>
    <col min="2" max="2" width="3" style="8" bestFit="1" customWidth="1"/>
    <col min="3" max="3" width="10.33203125" style="8" customWidth="1"/>
    <col min="4" max="4" width="20.6640625" style="8" customWidth="1"/>
    <col min="5" max="5" width="12.6640625" style="8" bestFit="1" customWidth="1"/>
    <col min="6" max="6" width="15" style="8" bestFit="1" customWidth="1"/>
    <col min="7" max="7" width="24" style="8" customWidth="1"/>
    <col min="8" max="8" width="16.5" style="8" customWidth="1"/>
    <col min="9" max="10" width="8.83203125" style="8"/>
    <col min="11" max="11" width="19.6640625" style="8" customWidth="1"/>
    <col min="12" max="12" width="25.5" style="8" customWidth="1"/>
    <col min="13" max="14" width="8.83203125" style="8"/>
    <col min="15" max="15" width="31" style="8" customWidth="1"/>
    <col min="16" max="16" width="10.33203125" style="8" customWidth="1"/>
    <col min="17" max="16384" width="8.83203125" style="8"/>
  </cols>
  <sheetData>
    <row r="1" spans="1:13" ht="20">
      <c r="A1" s="142" t="s">
        <v>61</v>
      </c>
      <c r="B1" s="142"/>
      <c r="C1" s="142"/>
      <c r="D1" s="142"/>
      <c r="E1" s="142"/>
      <c r="F1" s="142"/>
      <c r="G1" s="9"/>
    </row>
    <row r="2" spans="1:13">
      <c r="E2" s="8" t="s">
        <v>59</v>
      </c>
      <c r="F2" s="8" t="s">
        <v>60</v>
      </c>
    </row>
    <row r="3" spans="1:13">
      <c r="A3" s="8" t="s">
        <v>57</v>
      </c>
      <c r="B3" s="8">
        <v>3</v>
      </c>
      <c r="C3" s="8" t="s">
        <v>13</v>
      </c>
      <c r="E3" s="8" t="s">
        <v>74</v>
      </c>
      <c r="F3" s="8" t="s">
        <v>73</v>
      </c>
    </row>
    <row r="4" spans="1:13">
      <c r="A4" s="8" t="s">
        <v>83</v>
      </c>
      <c r="B4" s="8">
        <v>10</v>
      </c>
      <c r="C4" s="8" t="s">
        <v>13</v>
      </c>
      <c r="E4" s="8" t="s">
        <v>68</v>
      </c>
      <c r="F4" s="8" t="s">
        <v>69</v>
      </c>
    </row>
    <row r="5" spans="1:13">
      <c r="A5" s="8" t="s">
        <v>70</v>
      </c>
      <c r="B5" s="8">
        <v>8</v>
      </c>
      <c r="C5" s="8" t="s">
        <v>13</v>
      </c>
      <c r="E5" s="8" t="s">
        <v>71</v>
      </c>
      <c r="F5" s="8" t="s">
        <v>72</v>
      </c>
    </row>
    <row r="6" spans="1:13">
      <c r="A6" s="8" t="s">
        <v>84</v>
      </c>
      <c r="B6" s="8">
        <v>2</v>
      </c>
      <c r="C6" s="8" t="s">
        <v>13</v>
      </c>
      <c r="E6" s="8" t="s">
        <v>71</v>
      </c>
      <c r="F6" s="8" t="s">
        <v>76</v>
      </c>
    </row>
    <row r="7" spans="1:13">
      <c r="A7" s="8" t="s">
        <v>82</v>
      </c>
      <c r="B7" s="8">
        <v>5</v>
      </c>
      <c r="C7" s="8" t="s">
        <v>13</v>
      </c>
      <c r="E7" s="8" t="s">
        <v>65</v>
      </c>
      <c r="F7" s="8" t="s">
        <v>66</v>
      </c>
    </row>
    <row r="8" spans="1:13">
      <c r="A8" s="8" t="s">
        <v>85</v>
      </c>
      <c r="B8" s="8">
        <v>11</v>
      </c>
      <c r="C8" s="8" t="s">
        <v>18</v>
      </c>
      <c r="E8" s="8" t="s">
        <v>78</v>
      </c>
      <c r="F8" s="8" t="s">
        <v>79</v>
      </c>
    </row>
    <row r="9" spans="1:13" s="9" customFormat="1" ht="20">
      <c r="A9" s="8" t="s">
        <v>85</v>
      </c>
      <c r="B9" s="8">
        <v>14</v>
      </c>
      <c r="C9" s="8" t="s">
        <v>13</v>
      </c>
      <c r="D9" s="8"/>
      <c r="E9" s="8" t="s">
        <v>100</v>
      </c>
      <c r="F9" s="8" t="s">
        <v>101</v>
      </c>
      <c r="L9" s="8"/>
      <c r="M9" s="8"/>
    </row>
    <row r="10" spans="1:13" ht="20">
      <c r="A10" s="142" t="s">
        <v>62</v>
      </c>
      <c r="B10" s="142"/>
      <c r="C10" s="142"/>
      <c r="D10" s="142"/>
      <c r="E10" s="142"/>
      <c r="F10" s="142"/>
      <c r="I10" s="11"/>
    </row>
    <row r="11" spans="1:13">
      <c r="A11" s="8" t="s">
        <v>57</v>
      </c>
      <c r="B11" s="8">
        <v>3</v>
      </c>
      <c r="C11" s="8" t="s">
        <v>51</v>
      </c>
      <c r="E11" s="8" t="s">
        <v>108</v>
      </c>
    </row>
    <row r="12" spans="1:13">
      <c r="A12" s="8" t="s">
        <v>67</v>
      </c>
      <c r="B12" s="8">
        <v>10</v>
      </c>
      <c r="C12" s="8" t="s">
        <v>51</v>
      </c>
      <c r="E12" s="8" t="s">
        <v>109</v>
      </c>
    </row>
    <row r="13" spans="1:13">
      <c r="A13" s="8" t="s">
        <v>70</v>
      </c>
      <c r="B13" s="8">
        <v>8</v>
      </c>
      <c r="C13" s="8" t="s">
        <v>51</v>
      </c>
      <c r="E13" s="8" t="s">
        <v>110</v>
      </c>
      <c r="I13" s="11"/>
    </row>
    <row r="14" spans="1:13">
      <c r="A14" s="8" t="s">
        <v>75</v>
      </c>
      <c r="B14" s="8">
        <v>2</v>
      </c>
      <c r="C14" s="8" t="s">
        <v>51</v>
      </c>
      <c r="E14" s="8" t="s">
        <v>111</v>
      </c>
    </row>
    <row r="15" spans="1:13">
      <c r="A15" s="8" t="s">
        <v>82</v>
      </c>
      <c r="B15" s="8">
        <v>1</v>
      </c>
      <c r="C15" s="8" t="s">
        <v>17</v>
      </c>
      <c r="E15" s="8" t="s">
        <v>114</v>
      </c>
      <c r="G15" s="13"/>
    </row>
    <row r="16" spans="1:13">
      <c r="A16" s="8" t="s">
        <v>81</v>
      </c>
      <c r="B16" s="8">
        <v>5</v>
      </c>
      <c r="C16" s="8" t="s">
        <v>51</v>
      </c>
      <c r="E16" s="8" t="s">
        <v>97</v>
      </c>
      <c r="G16" s="13" t="s">
        <v>158</v>
      </c>
    </row>
    <row r="17" spans="1:9">
      <c r="A17" s="8" t="s">
        <v>85</v>
      </c>
      <c r="B17" s="8">
        <v>2</v>
      </c>
      <c r="C17" s="8" t="s">
        <v>17</v>
      </c>
      <c r="E17" s="8" t="s">
        <v>115</v>
      </c>
      <c r="G17" s="13"/>
    </row>
    <row r="18" spans="1:9">
      <c r="A18" s="8" t="s">
        <v>80</v>
      </c>
      <c r="B18" s="8">
        <v>11</v>
      </c>
      <c r="C18" s="8" t="s">
        <v>51</v>
      </c>
      <c r="E18" s="8" t="s">
        <v>112</v>
      </c>
      <c r="G18" s="13" t="s">
        <v>159</v>
      </c>
      <c r="I18" s="11"/>
    </row>
    <row r="19" spans="1:9">
      <c r="A19" s="8" t="s">
        <v>77</v>
      </c>
      <c r="B19" s="8">
        <v>14</v>
      </c>
      <c r="C19" s="8" t="s">
        <v>13</v>
      </c>
      <c r="E19" s="8" t="s">
        <v>113</v>
      </c>
    </row>
    <row r="21" spans="1:9">
      <c r="B21" s="7"/>
    </row>
    <row r="22" spans="1:9">
      <c r="I22" s="11"/>
    </row>
    <row r="25" spans="1:9">
      <c r="I25" s="11"/>
    </row>
    <row r="29" spans="1:9">
      <c r="I29" s="11"/>
    </row>
    <row r="32" spans="1:9">
      <c r="I32" s="11"/>
    </row>
  </sheetData>
  <mergeCells count="2">
    <mergeCell ref="A10:F10"/>
    <mergeCell ref="A1:F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M3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12" sqref="G12"/>
    </sheetView>
  </sheetViews>
  <sheetFormatPr baseColWidth="10" defaultColWidth="8.83203125" defaultRowHeight="12" x14ac:dyDescent="0"/>
  <cols>
    <col min="1" max="1" width="10.33203125" style="25" bestFit="1" customWidth="1"/>
    <col min="2" max="2" width="1.83203125" style="25" bestFit="1" customWidth="1"/>
    <col min="3" max="3" width="12.1640625" style="25" bestFit="1" customWidth="1"/>
    <col min="4" max="4" width="10" style="25" bestFit="1" customWidth="1"/>
    <col min="5" max="5" width="10.33203125" style="25" bestFit="1" customWidth="1"/>
    <col min="6" max="6" width="9" style="25" bestFit="1" customWidth="1"/>
    <col min="7" max="7" width="18.5" style="25" bestFit="1" customWidth="1"/>
    <col min="8" max="8" width="12.6640625" style="25" bestFit="1" customWidth="1"/>
    <col min="9" max="11" width="9" style="25" bestFit="1" customWidth="1"/>
    <col min="12" max="12" width="8.83203125" style="25"/>
    <col min="13" max="13" width="12.33203125" style="25" bestFit="1" customWidth="1"/>
    <col min="14" max="16384" width="8.83203125" style="25"/>
  </cols>
  <sheetData>
    <row r="1" spans="1:13" s="57" customFormat="1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13">
      <c r="E2" s="144" t="s">
        <v>87</v>
      </c>
      <c r="F2" s="144"/>
      <c r="G2" s="144"/>
      <c r="H2" s="144"/>
      <c r="I2" s="144"/>
      <c r="M2" s="25" t="s">
        <v>162</v>
      </c>
    </row>
    <row r="3" spans="1:13">
      <c r="A3" s="15" t="s">
        <v>15</v>
      </c>
      <c r="C3" s="25" t="s">
        <v>16</v>
      </c>
      <c r="E3" s="15" t="s">
        <v>89</v>
      </c>
      <c r="F3" s="15" t="s">
        <v>90</v>
      </c>
      <c r="G3" s="15" t="s">
        <v>73</v>
      </c>
      <c r="H3" s="15" t="s">
        <v>91</v>
      </c>
      <c r="I3" s="15" t="s">
        <v>92</v>
      </c>
      <c r="J3" s="15" t="s">
        <v>160</v>
      </c>
      <c r="K3" s="15" t="s">
        <v>161</v>
      </c>
      <c r="M3" s="25">
        <v>17</v>
      </c>
    </row>
    <row r="4" spans="1:13">
      <c r="A4" s="15" t="s">
        <v>86</v>
      </c>
      <c r="B4" s="25">
        <v>8</v>
      </c>
      <c r="C4" s="25" t="s">
        <v>16</v>
      </c>
      <c r="E4" s="15" t="s">
        <v>64</v>
      </c>
      <c r="F4" s="15" t="s">
        <v>93</v>
      </c>
      <c r="G4" s="15" t="s">
        <v>94</v>
      </c>
      <c r="H4" s="15" t="s">
        <v>95</v>
      </c>
      <c r="I4" s="15" t="s">
        <v>163</v>
      </c>
      <c r="J4" s="15" t="s">
        <v>164</v>
      </c>
      <c r="M4" s="25">
        <v>20</v>
      </c>
    </row>
    <row r="5" spans="1:13">
      <c r="A5" s="25" t="s">
        <v>82</v>
      </c>
      <c r="B5" s="25">
        <v>6</v>
      </c>
      <c r="C5" s="25" t="s">
        <v>16</v>
      </c>
      <c r="E5" s="15" t="s">
        <v>96</v>
      </c>
      <c r="F5" s="15" t="s">
        <v>97</v>
      </c>
      <c r="G5" s="15" t="s">
        <v>98</v>
      </c>
      <c r="H5" s="15" t="s">
        <v>99</v>
      </c>
      <c r="I5" s="15" t="s">
        <v>165</v>
      </c>
      <c r="J5" s="15" t="s">
        <v>166</v>
      </c>
      <c r="K5" s="15" t="s">
        <v>167</v>
      </c>
      <c r="M5" s="25">
        <v>20</v>
      </c>
    </row>
    <row r="6" spans="1:13">
      <c r="A6" s="15" t="s">
        <v>14</v>
      </c>
      <c r="C6" s="25" t="s">
        <v>88</v>
      </c>
    </row>
    <row r="9" spans="1:13" ht="13" thickBot="1"/>
    <row r="10" spans="1:13" ht="13" thickBot="1">
      <c r="D10" s="58" t="s">
        <v>318</v>
      </c>
      <c r="E10" s="59" t="s">
        <v>299</v>
      </c>
      <c r="F10" s="60" t="s">
        <v>300</v>
      </c>
      <c r="G10" s="61" t="s">
        <v>301</v>
      </c>
      <c r="H10" s="60" t="s">
        <v>302</v>
      </c>
    </row>
    <row r="11" spans="1:13">
      <c r="D11" s="62"/>
      <c r="E11" s="63" t="s">
        <v>303</v>
      </c>
      <c r="F11" s="60" t="s">
        <v>16</v>
      </c>
      <c r="G11" s="64" t="s">
        <v>96</v>
      </c>
      <c r="H11" s="60" t="s">
        <v>304</v>
      </c>
    </row>
    <row r="12" spans="1:13">
      <c r="D12" s="62"/>
      <c r="E12" s="65"/>
      <c r="F12" s="64"/>
      <c r="G12" s="64" t="s">
        <v>298</v>
      </c>
      <c r="H12" s="64" t="s">
        <v>298</v>
      </c>
    </row>
    <row r="13" spans="1:13">
      <c r="D13" s="62"/>
      <c r="E13" s="65"/>
      <c r="F13" s="64"/>
      <c r="G13" s="64" t="s">
        <v>97</v>
      </c>
      <c r="H13" s="64" t="s">
        <v>73</v>
      </c>
    </row>
    <row r="14" spans="1:13">
      <c r="D14" s="62"/>
      <c r="E14" s="65"/>
      <c r="F14" s="64"/>
      <c r="G14" s="64" t="s">
        <v>98</v>
      </c>
      <c r="H14" s="64" t="s">
        <v>305</v>
      </c>
    </row>
    <row r="15" spans="1:13">
      <c r="D15" s="62"/>
      <c r="E15" s="65"/>
      <c r="F15" s="64"/>
      <c r="G15" s="64" t="s">
        <v>99</v>
      </c>
      <c r="H15" s="64" t="s">
        <v>306</v>
      </c>
    </row>
    <row r="16" spans="1:13">
      <c r="D16" s="62"/>
      <c r="E16" s="65"/>
      <c r="F16" s="64"/>
      <c r="G16" s="64"/>
      <c r="H16" s="64" t="s">
        <v>307</v>
      </c>
    </row>
    <row r="17" spans="4:8" ht="13" thickBot="1">
      <c r="D17" s="62"/>
      <c r="E17" s="66"/>
      <c r="F17" s="67"/>
      <c r="G17" s="67"/>
      <c r="H17" s="67" t="s">
        <v>308</v>
      </c>
    </row>
    <row r="18" spans="4:8">
      <c r="D18" s="62"/>
      <c r="E18" s="63" t="s">
        <v>309</v>
      </c>
      <c r="F18" s="64" t="s">
        <v>16</v>
      </c>
      <c r="G18" s="64" t="s">
        <v>64</v>
      </c>
      <c r="H18" s="64" t="s">
        <v>310</v>
      </c>
    </row>
    <row r="19" spans="4:8">
      <c r="D19" s="62"/>
      <c r="E19" s="65"/>
      <c r="F19" s="64"/>
      <c r="G19" s="64" t="s">
        <v>93</v>
      </c>
      <c r="H19" s="64" t="s">
        <v>311</v>
      </c>
    </row>
    <row r="20" spans="4:8">
      <c r="D20" s="62"/>
      <c r="E20" s="65"/>
      <c r="F20" s="64"/>
      <c r="G20" s="64" t="s">
        <v>94</v>
      </c>
      <c r="H20" s="64" t="s">
        <v>298</v>
      </c>
    </row>
    <row r="21" spans="4:8">
      <c r="D21" s="62"/>
      <c r="E21" s="65"/>
      <c r="F21" s="64"/>
      <c r="G21" s="64" t="s">
        <v>95</v>
      </c>
      <c r="H21" s="64" t="s">
        <v>73</v>
      </c>
    </row>
    <row r="22" spans="4:8">
      <c r="D22" s="62"/>
      <c r="E22" s="65"/>
      <c r="F22" s="64"/>
      <c r="G22" s="64"/>
      <c r="H22" s="64" t="s">
        <v>312</v>
      </c>
    </row>
    <row r="23" spans="4:8">
      <c r="D23" s="62"/>
      <c r="E23" s="65"/>
      <c r="F23" s="64"/>
      <c r="G23" s="64"/>
      <c r="H23" s="64" t="s">
        <v>313</v>
      </c>
    </row>
    <row r="24" spans="4:8" ht="13" thickBot="1">
      <c r="D24" s="62"/>
      <c r="E24" s="66"/>
      <c r="F24" s="67"/>
      <c r="G24" s="67"/>
      <c r="H24" s="67" t="s">
        <v>314</v>
      </c>
    </row>
    <row r="25" spans="4:8">
      <c r="D25" s="62"/>
      <c r="E25" s="63" t="s">
        <v>315</v>
      </c>
      <c r="F25" s="64" t="s">
        <v>16</v>
      </c>
      <c r="G25" s="64" t="s">
        <v>89</v>
      </c>
      <c r="H25" s="64" t="s">
        <v>64</v>
      </c>
    </row>
    <row r="26" spans="4:8">
      <c r="D26" s="62"/>
      <c r="E26" s="65"/>
      <c r="F26" s="64"/>
      <c r="G26" s="64" t="s">
        <v>90</v>
      </c>
      <c r="H26" s="64" t="s">
        <v>304</v>
      </c>
    </row>
    <row r="27" spans="4:8">
      <c r="D27" s="62"/>
      <c r="E27" s="65"/>
      <c r="F27" s="64"/>
      <c r="G27" s="64" t="s">
        <v>73</v>
      </c>
      <c r="H27" s="64" t="s">
        <v>298</v>
      </c>
    </row>
    <row r="28" spans="4:8">
      <c r="D28" s="62"/>
      <c r="E28" s="65"/>
      <c r="F28" s="64"/>
      <c r="G28" s="64" t="s">
        <v>91</v>
      </c>
      <c r="H28" s="64" t="s">
        <v>73</v>
      </c>
    </row>
    <row r="29" spans="4:8">
      <c r="D29" s="62"/>
      <c r="E29" s="65"/>
      <c r="F29" s="64"/>
      <c r="G29" s="64" t="s">
        <v>92</v>
      </c>
      <c r="H29" s="64" t="s">
        <v>316</v>
      </c>
    </row>
    <row r="30" spans="4:8">
      <c r="D30" s="62"/>
      <c r="E30" s="65"/>
      <c r="F30" s="64"/>
      <c r="G30" s="64"/>
      <c r="H30" s="64" t="s">
        <v>317</v>
      </c>
    </row>
    <row r="31" spans="4:8" ht="13" thickBot="1">
      <c r="D31" s="68"/>
      <c r="E31" s="66"/>
      <c r="F31" s="67"/>
      <c r="G31" s="67"/>
      <c r="H31" s="67" t="s">
        <v>163</v>
      </c>
    </row>
  </sheetData>
  <mergeCells count="2">
    <mergeCell ref="A1:I1"/>
    <mergeCell ref="E2:I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zoomScale="50" zoomScaleNormal="50" zoomScalePageLayoutView="50" workbookViewId="0">
      <selection activeCell="BO22" sqref="BO22"/>
    </sheetView>
  </sheetViews>
  <sheetFormatPr baseColWidth="10" defaultColWidth="8.83203125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100:AI118"/>
  <sheetViews>
    <sheetView zoomScale="80" zoomScaleNormal="80" zoomScalePageLayoutView="80" workbookViewId="0">
      <selection activeCell="GE24" sqref="GE24"/>
    </sheetView>
  </sheetViews>
  <sheetFormatPr baseColWidth="10" defaultColWidth="8.83203125" defaultRowHeight="14" x14ac:dyDescent="0"/>
  <sheetData>
    <row r="100" spans="20:35">
      <c r="T100" s="84" t="s">
        <v>321</v>
      </c>
      <c r="AI100" s="84" t="s">
        <v>321</v>
      </c>
    </row>
    <row r="118" spans="19:19">
      <c r="S118" t="s">
        <v>354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EZ763"/>
  <sheetViews>
    <sheetView tabSelected="1" zoomScale="90" zoomScaleNormal="90" zoomScalePageLayoutView="90" workbookViewId="0">
      <pane xSplit="8" ySplit="3" topLeftCell="K4" activePane="bottomRight" state="frozen"/>
      <selection pane="topRight" activeCell="I1" sqref="I1"/>
      <selection pane="bottomLeft" activeCell="A4" sqref="A4"/>
      <selection pane="bottomRight" activeCell="L13" sqref="L13"/>
    </sheetView>
  </sheetViews>
  <sheetFormatPr baseColWidth="10" defaultColWidth="8.83203125" defaultRowHeight="12" x14ac:dyDescent="0"/>
  <cols>
    <col min="1" max="1" width="7.1640625" style="1" customWidth="1"/>
    <col min="2" max="2" width="11.5" style="1" customWidth="1"/>
    <col min="3" max="3" width="10.5" style="1" customWidth="1"/>
    <col min="4" max="4" width="11.6640625" style="1" customWidth="1"/>
    <col min="5" max="5" width="8" style="1" customWidth="1"/>
    <col min="6" max="6" width="8.1640625" style="1" customWidth="1"/>
    <col min="7" max="8" width="9.83203125" style="1" customWidth="1"/>
    <col min="9" max="9" width="9.5" style="1" customWidth="1"/>
    <col min="10" max="10" width="11.33203125" style="1" customWidth="1"/>
    <col min="11" max="13" width="8.83203125" style="1"/>
    <col min="14" max="14" width="11.33203125" style="1" customWidth="1"/>
    <col min="15" max="15" width="8.83203125" style="1"/>
    <col min="16" max="18" width="11.6640625" style="1" customWidth="1"/>
    <col min="19" max="19" width="8.83203125" style="1"/>
    <col min="20" max="20" width="13" style="1" customWidth="1"/>
    <col min="21" max="33" width="8.83203125" style="1"/>
    <col min="34" max="34" width="15" style="1" customWidth="1"/>
    <col min="35" max="37" width="8.83203125" style="1"/>
    <col min="38" max="38" width="12.5" style="23" customWidth="1"/>
    <col min="39" max="39" width="8.83203125" style="122"/>
    <col min="40" max="40" width="8.83203125" style="23"/>
    <col min="41" max="43" width="8.83203125" style="39"/>
    <col min="44" max="44" width="8.83203125" style="1"/>
    <col min="45" max="45" width="14.33203125" style="1" customWidth="1"/>
    <col min="46" max="48" width="8.83203125" style="1"/>
    <col min="49" max="49" width="10.6640625" style="1" customWidth="1"/>
    <col min="50" max="51" width="11.5" style="1" customWidth="1"/>
    <col min="52" max="52" width="12.1640625" style="1" customWidth="1"/>
    <col min="53" max="54" width="13.83203125" style="1" customWidth="1"/>
    <col min="55" max="55" width="12.6640625" style="23" customWidth="1"/>
    <col min="56" max="59" width="12.6640625" style="1" customWidth="1"/>
    <col min="60" max="60" width="7.1640625" style="1" customWidth="1"/>
    <col min="61" max="61" width="11.1640625" style="1" bestFit="1" customWidth="1"/>
    <col min="62" max="63" width="10.83203125" style="1" customWidth="1"/>
    <col min="64" max="64" width="13.1640625" style="1" customWidth="1"/>
    <col min="65" max="65" width="8.83203125" style="1"/>
    <col min="66" max="66" width="14" style="1" bestFit="1" customWidth="1"/>
    <col min="67" max="67" width="11" style="1" bestFit="1" customWidth="1"/>
    <col min="68" max="68" width="11" style="1" customWidth="1"/>
    <col min="69" max="75" width="8.83203125" style="1"/>
    <col min="76" max="76" width="8.83203125" style="39"/>
    <col min="77" max="77" width="8.83203125" style="41"/>
    <col min="78" max="80" width="8.83203125" style="1"/>
    <col min="81" max="81" width="13.5" style="1" bestFit="1" customWidth="1"/>
    <col min="82" max="82" width="15.5" style="1" bestFit="1" customWidth="1"/>
    <col min="83" max="83" width="14" style="1" bestFit="1" customWidth="1"/>
    <col min="84" max="92" width="8.83203125" style="1"/>
    <col min="93" max="93" width="10" style="1" bestFit="1" customWidth="1"/>
    <col min="94" max="96" width="8.83203125" style="1"/>
    <col min="97" max="108" width="8.83203125" style="23"/>
    <col min="109" max="112" width="8.83203125" style="1"/>
    <col min="113" max="115" width="8.83203125" style="12"/>
    <col min="116" max="116" width="8.83203125" style="128"/>
    <col min="117" max="123" width="8.83203125" style="1"/>
    <col min="124" max="124" width="8.83203125" style="130"/>
    <col min="125" max="129" width="8.83203125" style="1"/>
    <col min="130" max="130" width="8.83203125" style="130"/>
    <col min="131" max="16384" width="8.83203125" style="1"/>
  </cols>
  <sheetData>
    <row r="1" spans="1:156">
      <c r="K1" s="145" t="s">
        <v>0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6"/>
      <c r="X1" s="146"/>
      <c r="Y1" s="103"/>
      <c r="Z1" s="148" t="s">
        <v>50</v>
      </c>
      <c r="AA1" s="148"/>
      <c r="AB1" s="148"/>
      <c r="AC1" s="148"/>
      <c r="AD1" s="148"/>
      <c r="AE1" s="148"/>
      <c r="AF1" s="148"/>
      <c r="AG1" s="148"/>
      <c r="AH1" s="148"/>
      <c r="AI1" s="54"/>
      <c r="AJ1" s="54"/>
      <c r="AK1" s="54"/>
      <c r="AL1" s="149" t="s">
        <v>1</v>
      </c>
      <c r="AM1" s="149"/>
      <c r="AN1" s="149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49"/>
      <c r="BD1" s="105"/>
      <c r="BE1" s="105"/>
      <c r="BF1" s="105"/>
      <c r="BG1" s="105"/>
      <c r="BH1" s="105"/>
      <c r="BI1" s="151" t="s">
        <v>58</v>
      </c>
      <c r="BJ1" s="151"/>
      <c r="BK1" s="105"/>
      <c r="BL1" s="103"/>
      <c r="BM1" s="147" t="s">
        <v>122</v>
      </c>
      <c r="BN1" s="147"/>
      <c r="BO1" s="147"/>
      <c r="BP1" s="147"/>
      <c r="BS1" s="41"/>
      <c r="BT1" s="41" t="s">
        <v>48</v>
      </c>
      <c r="BU1" s="41"/>
      <c r="BV1" s="41"/>
      <c r="BW1" s="41"/>
      <c r="BX1" s="55"/>
      <c r="BZ1" s="41"/>
      <c r="CA1" s="41"/>
      <c r="CB1" s="41"/>
      <c r="CC1" s="41"/>
      <c r="CG1" s="56" t="s">
        <v>155</v>
      </c>
      <c r="CH1" s="56"/>
      <c r="CI1" s="56"/>
      <c r="CJ1" s="56"/>
      <c r="CK1" s="56"/>
      <c r="CL1" s="56"/>
      <c r="CM1" s="56"/>
      <c r="CO1" s="144" t="s">
        <v>102</v>
      </c>
      <c r="CP1" s="144"/>
      <c r="CS1" s="23" t="s">
        <v>319</v>
      </c>
      <c r="CY1" s="23" t="s">
        <v>320</v>
      </c>
      <c r="DH1" s="1" t="s">
        <v>376</v>
      </c>
      <c r="DZ1" s="130" t="s">
        <v>380</v>
      </c>
      <c r="EI1" s="1" t="s">
        <v>390</v>
      </c>
    </row>
    <row r="2" spans="1:156" ht="48">
      <c r="A2" s="3" t="s">
        <v>2</v>
      </c>
      <c r="B2" s="3" t="s">
        <v>3</v>
      </c>
      <c r="C2" s="3" t="s">
        <v>4</v>
      </c>
      <c r="D2" s="3" t="s">
        <v>5</v>
      </c>
      <c r="E2" s="3" t="s">
        <v>248</v>
      </c>
      <c r="F2" s="22" t="s">
        <v>24</v>
      </c>
      <c r="G2" s="22" t="s">
        <v>25</v>
      </c>
      <c r="H2" s="22" t="s">
        <v>249</v>
      </c>
      <c r="I2" s="22" t="s">
        <v>156</v>
      </c>
      <c r="J2" s="22" t="s">
        <v>157</v>
      </c>
      <c r="K2" s="43" t="s">
        <v>29</v>
      </c>
      <c r="L2" s="43" t="s">
        <v>12</v>
      </c>
      <c r="M2" s="43" t="s">
        <v>31</v>
      </c>
      <c r="N2" s="43" t="s">
        <v>32</v>
      </c>
      <c r="O2" s="43" t="s">
        <v>244</v>
      </c>
      <c r="P2" s="43" t="s">
        <v>297</v>
      </c>
      <c r="Q2" s="43" t="s">
        <v>245</v>
      </c>
      <c r="R2" s="43" t="s">
        <v>246</v>
      </c>
      <c r="S2" s="43" t="s">
        <v>168</v>
      </c>
      <c r="T2" s="44" t="s">
        <v>7</v>
      </c>
      <c r="U2" s="43" t="s">
        <v>8</v>
      </c>
      <c r="V2" s="43" t="s">
        <v>39</v>
      </c>
      <c r="W2" s="43" t="s">
        <v>254</v>
      </c>
      <c r="X2" s="43" t="s">
        <v>240</v>
      </c>
      <c r="Y2" s="3"/>
      <c r="Z2" s="45" t="s">
        <v>29</v>
      </c>
      <c r="AA2" s="45" t="s">
        <v>12</v>
      </c>
      <c r="AB2" s="45" t="s">
        <v>37</v>
      </c>
      <c r="AC2" s="45" t="s">
        <v>357</v>
      </c>
      <c r="AD2" s="45" t="s">
        <v>9</v>
      </c>
      <c r="AE2" s="45" t="s">
        <v>38</v>
      </c>
      <c r="AF2" s="45" t="s">
        <v>7</v>
      </c>
      <c r="AG2" s="45" t="s">
        <v>39</v>
      </c>
      <c r="AH2" s="45" t="s">
        <v>10</v>
      </c>
      <c r="AI2" s="45" t="s">
        <v>295</v>
      </c>
      <c r="AJ2" s="45" t="s">
        <v>8</v>
      </c>
      <c r="AK2" s="45" t="s">
        <v>389</v>
      </c>
      <c r="AL2" s="46" t="s">
        <v>42</v>
      </c>
      <c r="AM2" s="120" t="s">
        <v>43</v>
      </c>
      <c r="AN2" s="46" t="s">
        <v>356</v>
      </c>
      <c r="AO2" s="121" t="s">
        <v>355</v>
      </c>
      <c r="AP2" s="121" t="s">
        <v>49</v>
      </c>
      <c r="AQ2" s="121" t="s">
        <v>116</v>
      </c>
      <c r="AR2" s="46" t="s">
        <v>358</v>
      </c>
      <c r="AS2" s="47" t="s">
        <v>11</v>
      </c>
      <c r="AT2" s="47" t="s">
        <v>366</v>
      </c>
      <c r="AU2" s="47" t="s">
        <v>39</v>
      </c>
      <c r="AV2" s="47" t="s">
        <v>44</v>
      </c>
      <c r="AW2" s="47" t="s">
        <v>53</v>
      </c>
      <c r="AX2" s="47" t="s">
        <v>55</v>
      </c>
      <c r="AY2" s="47" t="s">
        <v>105</v>
      </c>
      <c r="AZ2" s="47" t="s">
        <v>56</v>
      </c>
      <c r="BA2" s="48" t="s">
        <v>54</v>
      </c>
      <c r="BB2" s="48" t="s">
        <v>107</v>
      </c>
      <c r="BC2" s="119" t="s">
        <v>364</v>
      </c>
      <c r="BD2" s="47" t="s">
        <v>44</v>
      </c>
      <c r="BE2" s="47" t="s">
        <v>365</v>
      </c>
      <c r="BF2" s="47" t="s">
        <v>243</v>
      </c>
      <c r="BG2" s="47" t="s">
        <v>360</v>
      </c>
      <c r="BH2" s="47" t="s">
        <v>322</v>
      </c>
      <c r="BI2" s="47" t="s">
        <v>46</v>
      </c>
      <c r="BJ2" s="47" t="s">
        <v>47</v>
      </c>
      <c r="BK2" s="47" t="s">
        <v>247</v>
      </c>
      <c r="BM2" s="42" t="s">
        <v>29</v>
      </c>
      <c r="BN2" s="42" t="s">
        <v>12</v>
      </c>
      <c r="BO2" s="49" t="s">
        <v>44</v>
      </c>
      <c r="BP2" s="49" t="s">
        <v>296</v>
      </c>
      <c r="BS2" s="50" t="s">
        <v>154</v>
      </c>
      <c r="BT2" s="50" t="s">
        <v>36</v>
      </c>
      <c r="BU2" s="50" t="s">
        <v>185</v>
      </c>
      <c r="BV2" s="50" t="s">
        <v>186</v>
      </c>
      <c r="BW2" s="50" t="s">
        <v>187</v>
      </c>
      <c r="BX2" s="51" t="s">
        <v>188</v>
      </c>
      <c r="BY2" s="50" t="s">
        <v>189</v>
      </c>
      <c r="BZ2" s="50" t="s">
        <v>190</v>
      </c>
      <c r="CA2" s="50" t="s">
        <v>191</v>
      </c>
      <c r="CB2" s="41" t="s">
        <v>255</v>
      </c>
      <c r="CC2" s="53" t="s">
        <v>291</v>
      </c>
      <c r="CG2" s="104" t="s">
        <v>149</v>
      </c>
      <c r="CH2" s="104" t="s">
        <v>150</v>
      </c>
      <c r="CI2" s="104" t="s">
        <v>153</v>
      </c>
      <c r="CJ2" s="104" t="s">
        <v>129</v>
      </c>
      <c r="CK2" s="104" t="s">
        <v>151</v>
      </c>
      <c r="CL2" s="104" t="s">
        <v>42</v>
      </c>
      <c r="CM2" s="104" t="s">
        <v>152</v>
      </c>
      <c r="CO2" s="3" t="s">
        <v>27</v>
      </c>
      <c r="CP2" s="3" t="s">
        <v>28</v>
      </c>
      <c r="CS2" s="23" t="s">
        <v>0</v>
      </c>
      <c r="CT2" s="23" t="s">
        <v>122</v>
      </c>
      <c r="CU2" s="23" t="s">
        <v>50</v>
      </c>
      <c r="CV2" s="23" t="s">
        <v>292</v>
      </c>
      <c r="CW2" s="23" t="s">
        <v>293</v>
      </c>
      <c r="CX2" s="23" t="s">
        <v>294</v>
      </c>
      <c r="CY2" s="23" t="s">
        <v>0</v>
      </c>
      <c r="CZ2" s="23" t="s">
        <v>122</v>
      </c>
      <c r="DA2" s="23" t="s">
        <v>50</v>
      </c>
      <c r="DB2" s="23" t="s">
        <v>292</v>
      </c>
      <c r="DC2" s="23" t="s">
        <v>293</v>
      </c>
      <c r="DD2" s="23" t="s">
        <v>294</v>
      </c>
      <c r="DE2" s="1" t="s">
        <v>359</v>
      </c>
      <c r="DH2" s="126" t="s">
        <v>361</v>
      </c>
      <c r="DI2" s="127" t="s">
        <v>368</v>
      </c>
      <c r="DJ2" s="127" t="s">
        <v>371</v>
      </c>
      <c r="DK2" s="127" t="s">
        <v>372</v>
      </c>
      <c r="DL2" s="129" t="s">
        <v>373</v>
      </c>
      <c r="DM2" s="126" t="s">
        <v>367</v>
      </c>
      <c r="DN2" s="126" t="s">
        <v>362</v>
      </c>
      <c r="DO2" s="126" t="s">
        <v>369</v>
      </c>
      <c r="DP2" s="126" t="s">
        <v>363</v>
      </c>
      <c r="DQ2" s="126" t="s">
        <v>370</v>
      </c>
      <c r="DR2" s="126" t="s">
        <v>375</v>
      </c>
      <c r="DS2" s="126" t="s">
        <v>374</v>
      </c>
      <c r="DT2" s="131" t="s">
        <v>386</v>
      </c>
      <c r="DU2" s="126" t="s">
        <v>379</v>
      </c>
      <c r="DV2" s="126" t="s">
        <v>378</v>
      </c>
      <c r="DW2" s="126" t="s">
        <v>387</v>
      </c>
      <c r="DX2" s="126" t="s">
        <v>377</v>
      </c>
      <c r="DY2" s="126"/>
      <c r="DZ2" s="131" t="s">
        <v>381</v>
      </c>
      <c r="EA2" s="126" t="s">
        <v>378</v>
      </c>
      <c r="ED2" s="126" t="s">
        <v>388</v>
      </c>
      <c r="EI2" s="126" t="s">
        <v>391</v>
      </c>
      <c r="EK2" s="1" t="s">
        <v>398</v>
      </c>
      <c r="EL2" s="1" t="s">
        <v>399</v>
      </c>
    </row>
    <row r="3" spans="1:156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43" t="s">
        <v>34</v>
      </c>
      <c r="L3" s="43" t="s">
        <v>30</v>
      </c>
      <c r="M3" s="43" t="s">
        <v>34</v>
      </c>
      <c r="N3" s="43" t="s">
        <v>33</v>
      </c>
      <c r="O3" s="43" t="s">
        <v>33</v>
      </c>
      <c r="P3" s="43" t="s">
        <v>40</v>
      </c>
      <c r="Q3" s="43" t="s">
        <v>33</v>
      </c>
      <c r="R3" s="43" t="s">
        <v>33</v>
      </c>
      <c r="S3" s="43" t="s">
        <v>41</v>
      </c>
      <c r="T3" s="44"/>
      <c r="U3" s="43"/>
      <c r="V3" s="43" t="s">
        <v>35</v>
      </c>
      <c r="W3" s="43" t="s">
        <v>40</v>
      </c>
      <c r="X3" s="43" t="s">
        <v>40</v>
      </c>
      <c r="Y3" s="3"/>
      <c r="Z3" s="45" t="s">
        <v>34</v>
      </c>
      <c r="AA3" s="45" t="s">
        <v>34</v>
      </c>
      <c r="AB3" s="45" t="s">
        <v>34</v>
      </c>
      <c r="AC3" s="45" t="s">
        <v>33</v>
      </c>
      <c r="AD3" s="45" t="s">
        <v>40</v>
      </c>
      <c r="AE3" s="45" t="s">
        <v>41</v>
      </c>
      <c r="AF3" s="45"/>
      <c r="AG3" s="45" t="s">
        <v>35</v>
      </c>
      <c r="AH3" s="45"/>
      <c r="AI3" s="3"/>
      <c r="AJ3" s="3"/>
      <c r="AK3" s="3"/>
      <c r="AL3" s="47" t="s">
        <v>34</v>
      </c>
      <c r="AM3" s="121" t="s">
        <v>34</v>
      </c>
      <c r="AN3" s="47" t="s">
        <v>34</v>
      </c>
      <c r="AO3" s="121" t="s">
        <v>34</v>
      </c>
      <c r="AP3" s="121" t="s">
        <v>34</v>
      </c>
      <c r="AQ3" s="125" t="s">
        <v>117</v>
      </c>
      <c r="AR3" s="119" t="s">
        <v>117</v>
      </c>
      <c r="AS3" s="47"/>
      <c r="AT3" s="47" t="s">
        <v>41</v>
      </c>
      <c r="AU3" s="47" t="s">
        <v>35</v>
      </c>
      <c r="AV3" s="47" t="s">
        <v>242</v>
      </c>
      <c r="AW3" s="47" t="s">
        <v>241</v>
      </c>
      <c r="AX3" s="47" t="s">
        <v>241</v>
      </c>
      <c r="AY3" s="47" t="s">
        <v>104</v>
      </c>
      <c r="AZ3" s="47" t="s">
        <v>103</v>
      </c>
      <c r="BA3" s="47" t="s">
        <v>106</v>
      </c>
      <c r="BB3" s="47" t="s">
        <v>45</v>
      </c>
      <c r="BC3" s="48" t="s">
        <v>41</v>
      </c>
      <c r="BD3" s="48" t="s">
        <v>45</v>
      </c>
      <c r="BE3" s="47" t="s">
        <v>40</v>
      </c>
      <c r="BF3" s="48"/>
      <c r="BG3" s="48"/>
      <c r="BH3" s="47"/>
      <c r="BI3" s="47" t="s">
        <v>34</v>
      </c>
      <c r="BJ3" s="47" t="s">
        <v>30</v>
      </c>
      <c r="BK3" s="47" t="s">
        <v>30</v>
      </c>
      <c r="BM3" s="42" t="s">
        <v>34</v>
      </c>
      <c r="BN3" s="42" t="s">
        <v>30</v>
      </c>
      <c r="BO3" s="49" t="s">
        <v>242</v>
      </c>
      <c r="BP3" s="49" t="s">
        <v>45</v>
      </c>
      <c r="BS3" s="41"/>
      <c r="BT3" s="41"/>
      <c r="BU3" s="41"/>
      <c r="BV3" s="41"/>
      <c r="BW3" s="41"/>
      <c r="BX3" s="41"/>
      <c r="BZ3" s="41"/>
      <c r="CA3" s="41"/>
      <c r="CB3" s="41"/>
      <c r="CG3" s="104" t="s">
        <v>144</v>
      </c>
      <c r="CH3" s="104" t="s">
        <v>45</v>
      </c>
      <c r="CI3" s="104" t="s">
        <v>147</v>
      </c>
      <c r="CJ3" s="104" t="s">
        <v>145</v>
      </c>
      <c r="CK3" s="104" t="s">
        <v>30</v>
      </c>
      <c r="CL3" s="104" t="s">
        <v>30</v>
      </c>
      <c r="CM3" s="104" t="s">
        <v>146</v>
      </c>
      <c r="CO3" s="3"/>
      <c r="CP3" s="3"/>
      <c r="CS3" s="1"/>
      <c r="CT3" s="1"/>
      <c r="CU3" s="1"/>
      <c r="CV3" s="1"/>
      <c r="CW3" s="1"/>
      <c r="CX3" s="25"/>
      <c r="CY3" s="25"/>
      <c r="CZ3" s="25"/>
      <c r="DA3" s="25"/>
      <c r="DB3" s="25"/>
      <c r="DC3" s="25"/>
      <c r="DD3" s="1"/>
      <c r="DI3" s="1"/>
      <c r="DJ3" s="1"/>
      <c r="DK3" s="1"/>
      <c r="DL3" s="1"/>
      <c r="DT3" s="1"/>
      <c r="DZ3" s="1"/>
    </row>
    <row r="4" spans="1:156" ht="12" customHeight="1">
      <c r="A4" s="1">
        <v>-17</v>
      </c>
      <c r="B4" s="4">
        <v>41053</v>
      </c>
      <c r="C4" s="4">
        <v>41060</v>
      </c>
      <c r="D4" s="108" t="s">
        <v>57</v>
      </c>
      <c r="E4" s="108">
        <v>3</v>
      </c>
      <c r="F4" s="3" t="s">
        <v>13</v>
      </c>
      <c r="BC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I4" s="1"/>
      <c r="DJ4" s="1"/>
      <c r="DK4" s="1"/>
      <c r="DL4" s="1"/>
      <c r="DT4" s="1"/>
      <c r="DZ4" s="1"/>
      <c r="EN4" t="s">
        <v>383</v>
      </c>
      <c r="EO4" t="s">
        <v>384</v>
      </c>
      <c r="EP4" t="s">
        <v>385</v>
      </c>
      <c r="EQ4"/>
      <c r="ER4"/>
      <c r="ES4"/>
      <c r="ET4"/>
      <c r="EU4"/>
      <c r="EV4"/>
      <c r="EW4"/>
      <c r="EX4"/>
      <c r="EY4"/>
      <c r="EZ4"/>
    </row>
    <row r="5" spans="1:156" ht="12" customHeight="1">
      <c r="A5" s="1">
        <v>-16</v>
      </c>
      <c r="B5" s="4">
        <v>41060</v>
      </c>
      <c r="C5" s="4">
        <v>41067</v>
      </c>
      <c r="D5" s="108" t="s">
        <v>57</v>
      </c>
      <c r="E5" s="108">
        <v>3</v>
      </c>
      <c r="F5" s="3" t="s">
        <v>13</v>
      </c>
      <c r="BC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I5" s="1"/>
      <c r="DJ5" s="1"/>
      <c r="DK5" s="1"/>
      <c r="DL5" s="1"/>
      <c r="DT5" s="1"/>
      <c r="DZ5" s="1"/>
      <c r="EN5">
        <v>10</v>
      </c>
      <c r="EO5">
        <v>0.4</v>
      </c>
      <c r="EP5">
        <v>0.6</v>
      </c>
      <c r="EQ5"/>
      <c r="ER5"/>
      <c r="ES5"/>
      <c r="ET5"/>
      <c r="EU5"/>
      <c r="EV5"/>
      <c r="EW5"/>
      <c r="EX5"/>
      <c r="EY5"/>
      <c r="EZ5"/>
    </row>
    <row r="6" spans="1:156" ht="12" customHeight="1">
      <c r="A6" s="1">
        <v>-15</v>
      </c>
      <c r="B6" s="4">
        <v>41067</v>
      </c>
      <c r="C6" s="4">
        <v>41074</v>
      </c>
      <c r="D6" s="108" t="s">
        <v>57</v>
      </c>
      <c r="E6" s="108">
        <v>3</v>
      </c>
      <c r="F6" s="3" t="s">
        <v>13</v>
      </c>
      <c r="BC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I6" s="1"/>
      <c r="DJ6" s="1"/>
      <c r="DK6" s="1"/>
      <c r="DL6" s="1"/>
      <c r="DT6" s="1"/>
      <c r="DZ6" s="1"/>
      <c r="EN6">
        <v>70</v>
      </c>
      <c r="EO6">
        <v>0.1</v>
      </c>
      <c r="EP6">
        <v>0.9</v>
      </c>
      <c r="EQ6"/>
      <c r="ER6"/>
      <c r="ES6"/>
      <c r="ET6"/>
      <c r="EU6"/>
      <c r="EV6"/>
      <c r="EW6"/>
      <c r="EX6"/>
      <c r="EY6"/>
      <c r="EZ6"/>
    </row>
    <row r="7" spans="1:156" ht="12" customHeight="1">
      <c r="A7" s="1">
        <v>-14</v>
      </c>
      <c r="B7" s="4">
        <v>41074</v>
      </c>
      <c r="C7" s="4">
        <v>41081</v>
      </c>
      <c r="D7" s="108" t="s">
        <v>57</v>
      </c>
      <c r="E7" s="108">
        <v>3</v>
      </c>
      <c r="F7" s="3" t="s">
        <v>13</v>
      </c>
      <c r="AR7" s="1">
        <v>15.2</v>
      </c>
      <c r="BC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I7" s="1"/>
      <c r="DJ7" s="1"/>
      <c r="DK7" s="1"/>
      <c r="DL7" s="1"/>
      <c r="DT7" s="1"/>
      <c r="DZ7" s="1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ht="12" customHeight="1">
      <c r="A8" s="1">
        <v>-13</v>
      </c>
      <c r="B8" s="4">
        <v>41081</v>
      </c>
      <c r="C8" s="4">
        <v>41088</v>
      </c>
      <c r="D8" s="108" t="s">
        <v>57</v>
      </c>
      <c r="E8" s="108">
        <v>3</v>
      </c>
      <c r="F8" s="3" t="s">
        <v>13</v>
      </c>
      <c r="AR8" s="1">
        <v>5.04</v>
      </c>
      <c r="BC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I8" s="1"/>
      <c r="DJ8" s="1"/>
      <c r="DK8" s="1"/>
      <c r="DL8" s="1"/>
      <c r="DT8" s="1"/>
      <c r="DZ8" s="1"/>
      <c r="EN8"/>
      <c r="EO8"/>
      <c r="EP8"/>
      <c r="EQ8"/>
      <c r="ER8"/>
      <c r="ES8"/>
      <c r="ET8"/>
      <c r="EU8"/>
      <c r="EV8"/>
      <c r="EW8"/>
      <c r="EX8"/>
      <c r="EY8"/>
      <c r="EZ8"/>
    </row>
    <row r="9" spans="1:156" ht="12" customHeight="1">
      <c r="A9" s="1">
        <v>-12</v>
      </c>
      <c r="B9" s="4">
        <v>41088</v>
      </c>
      <c r="C9" s="4">
        <v>41095</v>
      </c>
      <c r="D9" s="108" t="s">
        <v>57</v>
      </c>
      <c r="E9" s="108">
        <v>3</v>
      </c>
      <c r="F9" s="3" t="s">
        <v>13</v>
      </c>
      <c r="AR9" s="1">
        <v>8.75</v>
      </c>
      <c r="BC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I9" s="1"/>
      <c r="DJ9" s="1"/>
      <c r="DK9" s="1"/>
      <c r="DL9" s="1"/>
      <c r="DT9" s="1"/>
      <c r="DZ9" s="1"/>
      <c r="EN9"/>
      <c r="EO9"/>
      <c r="EP9"/>
      <c r="EQ9"/>
      <c r="ER9"/>
      <c r="ES9"/>
      <c r="ET9"/>
      <c r="EU9"/>
      <c r="EV9"/>
      <c r="EW9"/>
      <c r="EX9"/>
      <c r="EY9"/>
      <c r="EZ9"/>
    </row>
    <row r="10" spans="1:156" ht="12" customHeight="1">
      <c r="A10" s="1">
        <v>-11</v>
      </c>
      <c r="B10" s="4">
        <v>41095</v>
      </c>
      <c r="C10" s="4">
        <v>41102</v>
      </c>
      <c r="D10" s="108" t="s">
        <v>57</v>
      </c>
      <c r="E10" s="108">
        <v>3</v>
      </c>
      <c r="F10" s="3" t="s">
        <v>13</v>
      </c>
      <c r="AR10" s="1">
        <v>8.75</v>
      </c>
      <c r="BC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I10" s="1"/>
      <c r="DJ10" s="1"/>
      <c r="DK10" s="1"/>
      <c r="DL10" s="1"/>
      <c r="DT10" s="1"/>
      <c r="DZ10" s="1"/>
      <c r="EN10"/>
      <c r="EO10"/>
      <c r="EP10"/>
      <c r="EQ10"/>
      <c r="ER10"/>
      <c r="ES10"/>
      <c r="ET10"/>
      <c r="EU10"/>
      <c r="EV10"/>
      <c r="EW10"/>
      <c r="EX10"/>
      <c r="EY10"/>
      <c r="EZ10"/>
    </row>
    <row r="11" spans="1:156" ht="12" customHeight="1">
      <c r="A11" s="1">
        <v>-10</v>
      </c>
      <c r="B11" s="4">
        <v>41102</v>
      </c>
      <c r="C11" s="4">
        <v>41109</v>
      </c>
      <c r="D11" s="108" t="s">
        <v>57</v>
      </c>
      <c r="E11" s="108">
        <v>3</v>
      </c>
      <c r="F11" s="3" t="s">
        <v>13</v>
      </c>
      <c r="AR11" s="1">
        <v>3.5</v>
      </c>
      <c r="BC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I11" s="1"/>
      <c r="DJ11" s="1"/>
      <c r="DK11" s="1"/>
      <c r="DL11" s="1"/>
      <c r="DT11" s="1"/>
      <c r="DZ11" s="1"/>
      <c r="EN11"/>
      <c r="EO11"/>
      <c r="EP11"/>
      <c r="EQ11"/>
      <c r="ER11"/>
      <c r="ES11"/>
      <c r="ET11"/>
      <c r="EU11"/>
      <c r="EV11"/>
      <c r="EW11"/>
      <c r="EX11"/>
      <c r="EY11"/>
      <c r="EZ11"/>
    </row>
    <row r="12" spans="1:156" ht="12" customHeight="1">
      <c r="A12" s="1">
        <v>-9</v>
      </c>
      <c r="B12" s="4">
        <v>41109</v>
      </c>
      <c r="C12" s="4">
        <v>41116</v>
      </c>
      <c r="D12" s="108" t="s">
        <v>57</v>
      </c>
      <c r="E12" s="108">
        <v>3</v>
      </c>
      <c r="F12" s="3" t="s">
        <v>13</v>
      </c>
      <c r="AR12" s="1">
        <v>3.78</v>
      </c>
      <c r="BC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I12" s="1"/>
      <c r="DJ12" s="1"/>
      <c r="DK12" s="1"/>
      <c r="DL12" s="1"/>
      <c r="DT12" s="1"/>
      <c r="DZ12" s="1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ht="12" customHeight="1">
      <c r="A13" s="1">
        <v>-8</v>
      </c>
      <c r="B13" s="4">
        <v>41116</v>
      </c>
      <c r="C13" s="4">
        <v>41123</v>
      </c>
      <c r="D13" s="108" t="s">
        <v>57</v>
      </c>
      <c r="E13" s="108">
        <v>3</v>
      </c>
      <c r="F13" s="3" t="s">
        <v>13</v>
      </c>
      <c r="AR13" s="1">
        <v>9.8000000000000007</v>
      </c>
      <c r="BC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I13" s="1"/>
      <c r="DJ13" s="1"/>
      <c r="DK13" s="1"/>
      <c r="DL13" s="1"/>
      <c r="DT13" s="1"/>
      <c r="DZ13" s="1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ht="12" customHeight="1">
      <c r="A14" s="1">
        <v>-7</v>
      </c>
      <c r="B14" s="4">
        <v>41123</v>
      </c>
      <c r="C14" s="4">
        <v>41130</v>
      </c>
      <c r="D14" s="108" t="s">
        <v>57</v>
      </c>
      <c r="E14" s="108">
        <v>3</v>
      </c>
      <c r="F14" s="3" t="s">
        <v>13</v>
      </c>
      <c r="AR14" s="1">
        <v>4.34</v>
      </c>
      <c r="BC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I14" s="1"/>
      <c r="DJ14" s="1"/>
      <c r="DK14" s="1"/>
      <c r="DL14" s="1"/>
      <c r="DT14" s="1"/>
      <c r="DZ14" s="1"/>
      <c r="EN14"/>
      <c r="EO14"/>
      <c r="EP14"/>
      <c r="EQ14"/>
      <c r="ER14"/>
      <c r="ES14"/>
      <c r="ET14"/>
      <c r="EU14"/>
      <c r="EV14"/>
      <c r="EW14"/>
      <c r="EX14"/>
      <c r="EY14"/>
      <c r="EZ14"/>
    </row>
    <row r="15" spans="1:156" ht="12" customHeight="1">
      <c r="A15" s="1">
        <v>-6</v>
      </c>
      <c r="B15" s="4">
        <v>41130</v>
      </c>
      <c r="C15" s="4">
        <v>41137</v>
      </c>
      <c r="D15" s="108" t="s">
        <v>57</v>
      </c>
      <c r="E15" s="108">
        <v>3</v>
      </c>
      <c r="F15" s="3" t="s">
        <v>13</v>
      </c>
      <c r="AR15" s="1">
        <v>6.93</v>
      </c>
      <c r="BC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I15" s="1"/>
      <c r="DJ15" s="1"/>
      <c r="DK15" s="1"/>
      <c r="DL15" s="1"/>
      <c r="DT15" s="1"/>
      <c r="DZ15" s="1"/>
      <c r="EN15"/>
      <c r="EO15"/>
      <c r="EP15"/>
      <c r="EQ15"/>
      <c r="ER15"/>
      <c r="ES15"/>
      <c r="ET15"/>
      <c r="EU15"/>
      <c r="EV15"/>
      <c r="EW15"/>
      <c r="EX15"/>
      <c r="EY15"/>
      <c r="EZ15"/>
    </row>
    <row r="16" spans="1:156" s="71" customFormat="1" ht="12" customHeight="1">
      <c r="A16" s="1">
        <v>-5</v>
      </c>
      <c r="B16" s="4">
        <v>41137</v>
      </c>
      <c r="C16" s="4">
        <v>41144</v>
      </c>
      <c r="D16" s="108" t="s">
        <v>57</v>
      </c>
      <c r="E16" s="108">
        <v>3</v>
      </c>
      <c r="F16" s="3" t="s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3"/>
      <c r="AM16" s="122"/>
      <c r="AN16" s="23"/>
      <c r="AO16" s="39"/>
      <c r="AP16" s="39"/>
      <c r="AQ16" s="39"/>
      <c r="AR16" s="1">
        <v>12.25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39"/>
      <c r="BY16" s="4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EN16"/>
      <c r="EO16"/>
      <c r="EP16"/>
      <c r="EQ16"/>
      <c r="ER16"/>
      <c r="ES16"/>
      <c r="ET16"/>
      <c r="EU16"/>
      <c r="EV16"/>
      <c r="EW16"/>
      <c r="EX16"/>
      <c r="EY16"/>
      <c r="EZ16"/>
    </row>
    <row r="17" spans="1:156" ht="12" customHeight="1">
      <c r="A17" s="1">
        <v>-4</v>
      </c>
      <c r="B17" s="4">
        <v>41144</v>
      </c>
      <c r="C17" s="4">
        <v>41151</v>
      </c>
      <c r="D17" s="108" t="s">
        <v>57</v>
      </c>
      <c r="E17" s="108">
        <v>3</v>
      </c>
      <c r="F17" s="3" t="s">
        <v>13</v>
      </c>
      <c r="AR17" s="1">
        <v>7.77</v>
      </c>
      <c r="BC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I17" s="1"/>
      <c r="DJ17" s="1"/>
      <c r="DK17" s="1"/>
      <c r="DL17" s="1"/>
      <c r="DT17" s="1"/>
      <c r="DZ17" s="1"/>
      <c r="EN17"/>
      <c r="EO17"/>
      <c r="EP17"/>
      <c r="EQ17"/>
      <c r="ER17"/>
      <c r="ES17"/>
      <c r="ET17"/>
      <c r="EU17"/>
      <c r="EV17"/>
      <c r="EW17"/>
      <c r="EX17"/>
      <c r="EY17"/>
      <c r="EZ17"/>
    </row>
    <row r="18" spans="1:156" ht="12" customHeight="1">
      <c r="A18" s="1">
        <v>-3</v>
      </c>
      <c r="B18" s="4">
        <v>41151</v>
      </c>
      <c r="C18" s="4">
        <v>41158</v>
      </c>
      <c r="D18" s="108" t="s">
        <v>57</v>
      </c>
      <c r="E18" s="108">
        <v>3</v>
      </c>
      <c r="F18" s="3" t="s">
        <v>13</v>
      </c>
      <c r="AR18" s="1">
        <v>8.19</v>
      </c>
      <c r="BC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I18" s="1"/>
      <c r="DJ18" s="1"/>
      <c r="DK18" s="1"/>
      <c r="DL18" s="1"/>
      <c r="DT18" s="1"/>
      <c r="DZ18" s="1"/>
      <c r="EN18"/>
      <c r="EO18"/>
      <c r="EP18"/>
      <c r="EQ18"/>
      <c r="ER18"/>
      <c r="ES18"/>
      <c r="ET18"/>
      <c r="EU18"/>
      <c r="EV18"/>
      <c r="EW18"/>
      <c r="EX18"/>
      <c r="EY18"/>
      <c r="EZ18"/>
    </row>
    <row r="19" spans="1:156" ht="12" customHeight="1">
      <c r="A19" s="1">
        <v>-2</v>
      </c>
      <c r="B19" s="4">
        <v>41158</v>
      </c>
      <c r="C19" s="4">
        <v>41165</v>
      </c>
      <c r="D19" s="108" t="s">
        <v>57</v>
      </c>
      <c r="E19" s="108">
        <v>3</v>
      </c>
      <c r="F19" s="3" t="s">
        <v>13</v>
      </c>
      <c r="AR19" s="1">
        <v>15.05</v>
      </c>
      <c r="BC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I19" s="1"/>
      <c r="DJ19" s="1"/>
      <c r="DK19" s="1"/>
      <c r="DL19" s="1"/>
      <c r="DT19" s="1"/>
      <c r="DZ19" s="1"/>
      <c r="EN19"/>
      <c r="EO19"/>
      <c r="EP19"/>
      <c r="EQ19"/>
      <c r="ER19"/>
      <c r="ES19"/>
      <c r="ET19"/>
      <c r="EU19"/>
      <c r="EV19"/>
      <c r="EW19"/>
      <c r="EX19"/>
      <c r="EY19"/>
      <c r="EZ19"/>
    </row>
    <row r="20" spans="1:156" ht="12" customHeight="1">
      <c r="A20" s="1">
        <v>-1</v>
      </c>
      <c r="B20" s="4">
        <v>41165</v>
      </c>
      <c r="C20" s="4">
        <v>41172</v>
      </c>
      <c r="D20" s="108" t="s">
        <v>57</v>
      </c>
      <c r="E20" s="108">
        <v>3</v>
      </c>
      <c r="F20" s="3" t="s">
        <v>13</v>
      </c>
      <c r="AR20" s="1">
        <v>32.9</v>
      </c>
      <c r="BC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I20" s="1"/>
      <c r="DJ20" s="1"/>
      <c r="DK20" s="1"/>
      <c r="DL20" s="1"/>
      <c r="DT20" s="1"/>
      <c r="DZ20" s="1"/>
      <c r="EN20"/>
      <c r="EO20"/>
      <c r="EP20"/>
      <c r="EQ20"/>
      <c r="ER20"/>
      <c r="ES20"/>
      <c r="ET20"/>
      <c r="EU20"/>
      <c r="EV20"/>
      <c r="EW20"/>
      <c r="EX20"/>
      <c r="EY20"/>
      <c r="EZ20"/>
    </row>
    <row r="21" spans="1:156" ht="12" customHeight="1">
      <c r="A21" s="1">
        <v>0</v>
      </c>
      <c r="B21" s="4">
        <v>41172</v>
      </c>
      <c r="C21" s="4">
        <v>41179</v>
      </c>
      <c r="D21" s="108" t="s">
        <v>57</v>
      </c>
      <c r="E21" s="108">
        <v>3</v>
      </c>
      <c r="F21" s="3" t="s">
        <v>13</v>
      </c>
      <c r="AR21" s="1">
        <v>47.04</v>
      </c>
      <c r="BC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I21" s="1"/>
      <c r="DJ21" s="1"/>
      <c r="DK21" s="1"/>
      <c r="DL21" s="1"/>
      <c r="DT21" s="1"/>
      <c r="DZ21" s="1"/>
      <c r="EN21"/>
      <c r="EO21"/>
      <c r="EP21"/>
      <c r="EQ21"/>
      <c r="ER21"/>
      <c r="ES21"/>
      <c r="ET21"/>
      <c r="EU21"/>
      <c r="EV21"/>
      <c r="EW21"/>
      <c r="EX21"/>
      <c r="EY21"/>
      <c r="EZ21"/>
    </row>
    <row r="22" spans="1:156" ht="12" customHeight="1">
      <c r="A22" s="10">
        <v>1</v>
      </c>
      <c r="B22" s="4">
        <v>41180</v>
      </c>
      <c r="C22" s="4">
        <v>41186</v>
      </c>
      <c r="D22" s="3" t="s">
        <v>57</v>
      </c>
      <c r="E22" s="3" t="s">
        <v>23</v>
      </c>
      <c r="F22" s="3" t="s">
        <v>13</v>
      </c>
      <c r="G22" s="5" t="s">
        <v>52</v>
      </c>
      <c r="H22" s="5" t="s">
        <v>250</v>
      </c>
      <c r="I22" s="25" t="s">
        <v>74</v>
      </c>
      <c r="K22" s="15">
        <v>32.25</v>
      </c>
      <c r="L22" s="1">
        <f>K22</f>
        <v>32.25</v>
      </c>
      <c r="M22" s="15">
        <v>25.43</v>
      </c>
      <c r="N22" s="15">
        <v>963.00999999999897</v>
      </c>
      <c r="P22" s="1">
        <f>N22</f>
        <v>963.00999999999897</v>
      </c>
      <c r="Q22" s="109"/>
      <c r="T22" s="15">
        <v>84.999999999999901</v>
      </c>
      <c r="U22" s="15">
        <v>7.07</v>
      </c>
      <c r="V22" s="15">
        <v>2.99</v>
      </c>
      <c r="W22" s="15"/>
      <c r="X22" s="15"/>
      <c r="Z22" s="1">
        <v>42.9</v>
      </c>
      <c r="AA22" s="1">
        <v>42.9</v>
      </c>
      <c r="AC22" s="1">
        <v>7000</v>
      </c>
      <c r="AD22" s="1">
        <v>7000</v>
      </c>
      <c r="AE22" s="1">
        <v>0</v>
      </c>
      <c r="AL22" s="26">
        <v>0</v>
      </c>
      <c r="AM22" s="40"/>
      <c r="AN22" s="29"/>
      <c r="AO22" s="124">
        <v>253</v>
      </c>
      <c r="AP22" s="124"/>
      <c r="AR22" s="1">
        <v>48.02</v>
      </c>
      <c r="BC22" s="1"/>
      <c r="BF22" s="110"/>
      <c r="BX22" s="1"/>
      <c r="BY22" s="1"/>
      <c r="CG22" s="39"/>
      <c r="CH22" s="39"/>
      <c r="CO22" s="6"/>
      <c r="CP22" s="6"/>
      <c r="CS22" s="1">
        <f t="shared" ref="CS22:CS56" si="0">K22</f>
        <v>32.25</v>
      </c>
      <c r="CT22" s="1">
        <f t="shared" ref="CT22:CT56" si="1">BM22</f>
        <v>0</v>
      </c>
      <c r="CU22" s="1">
        <f t="shared" ref="CU22:CU56" si="2">Z22</f>
        <v>42.9</v>
      </c>
      <c r="CV22" s="1">
        <f t="shared" ref="CV22:CV33" si="3">BI22</f>
        <v>0</v>
      </c>
      <c r="CW22" s="1">
        <f t="shared" ref="CW22:CW33" si="4">BZ22</f>
        <v>0</v>
      </c>
      <c r="CX22" s="1">
        <f t="shared" ref="CX22:CX56" si="5">BY22</f>
        <v>0</v>
      </c>
      <c r="CY22" s="25"/>
      <c r="CZ22" s="25"/>
      <c r="DA22" s="25"/>
      <c r="DB22" s="1"/>
      <c r="DC22" s="25"/>
      <c r="DD22" s="1"/>
      <c r="DI22" s="1"/>
      <c r="DJ22" s="1"/>
      <c r="DK22" s="1"/>
      <c r="DL22" s="1"/>
      <c r="DT22" s="1"/>
      <c r="DZ22" s="1"/>
      <c r="EN22"/>
      <c r="EO22"/>
      <c r="EP22"/>
      <c r="EQ22"/>
      <c r="ER22"/>
      <c r="ES22"/>
      <c r="ET22"/>
      <c r="EU22"/>
      <c r="EV22"/>
      <c r="EW22"/>
      <c r="EX22"/>
      <c r="EY22"/>
      <c r="EZ22"/>
    </row>
    <row r="23" spans="1:156" ht="12" customHeight="1">
      <c r="A23" s="1">
        <f t="shared" ref="A23:A56" si="6">A22+1</f>
        <v>2</v>
      </c>
      <c r="B23" s="4">
        <f t="shared" ref="B23:B56" si="7">B22+7</f>
        <v>41187</v>
      </c>
      <c r="C23" s="4">
        <f t="shared" ref="C23:C56" si="8">C22+7</f>
        <v>41193</v>
      </c>
      <c r="D23" s="3" t="s">
        <v>57</v>
      </c>
      <c r="E23" s="3" t="s">
        <v>23</v>
      </c>
      <c r="F23" s="3" t="s">
        <v>13</v>
      </c>
      <c r="G23" s="5" t="s">
        <v>52</v>
      </c>
      <c r="H23" s="5" t="s">
        <v>250</v>
      </c>
      <c r="I23" s="5"/>
      <c r="J23" s="5"/>
      <c r="K23" s="15">
        <v>43.34</v>
      </c>
      <c r="L23" s="1">
        <f t="shared" ref="L23:L33" si="9">L22+K23</f>
        <v>75.59</v>
      </c>
      <c r="M23" s="15">
        <v>17.559999999999899</v>
      </c>
      <c r="N23" s="15">
        <v>1201.02</v>
      </c>
      <c r="P23" s="1">
        <f t="shared" ref="P23:P32" si="10">P22+N23</f>
        <v>2164.0299999999988</v>
      </c>
      <c r="Q23" s="109"/>
      <c r="T23" s="15">
        <v>84.999999999999901</v>
      </c>
      <c r="U23" s="15">
        <v>7.07</v>
      </c>
      <c r="V23" s="15">
        <v>2.77</v>
      </c>
      <c r="W23" s="15">
        <v>34.72</v>
      </c>
      <c r="X23" s="15">
        <v>82.03</v>
      </c>
      <c r="Z23" s="1">
        <v>46.919999999999995</v>
      </c>
      <c r="AA23" s="1">
        <v>89.82</v>
      </c>
      <c r="AC23" s="1">
        <v>8180</v>
      </c>
      <c r="AD23" s="1">
        <v>15180</v>
      </c>
      <c r="AE23" s="1">
        <v>0.12</v>
      </c>
      <c r="AL23" s="26">
        <v>0</v>
      </c>
      <c r="AM23" s="40"/>
      <c r="AN23" s="29"/>
      <c r="AO23" s="124">
        <v>248</v>
      </c>
      <c r="AP23" s="124"/>
      <c r="AR23" s="1">
        <v>49.98</v>
      </c>
      <c r="BC23" s="1"/>
      <c r="BF23" s="110">
        <v>0</v>
      </c>
      <c r="BY23" s="1"/>
      <c r="CG23" s="40">
        <v>17.395714285714284</v>
      </c>
      <c r="CH23" s="40">
        <v>51.238571428571433</v>
      </c>
      <c r="CI23" s="40">
        <v>1.1414285714285712</v>
      </c>
      <c r="CJ23" s="40">
        <v>18.814285714285717</v>
      </c>
      <c r="CK23" s="40">
        <v>29.099999999999998</v>
      </c>
      <c r="CL23" s="40">
        <v>0</v>
      </c>
      <c r="CM23" s="40">
        <v>1.6300000000000001</v>
      </c>
      <c r="CO23" s="6"/>
      <c r="CP23" s="6"/>
      <c r="CS23" s="1">
        <f t="shared" si="0"/>
        <v>43.34</v>
      </c>
      <c r="CT23" s="1">
        <f t="shared" si="1"/>
        <v>0</v>
      </c>
      <c r="CU23" s="1">
        <f t="shared" si="2"/>
        <v>46.919999999999995</v>
      </c>
      <c r="CV23" s="1">
        <f t="shared" si="3"/>
        <v>0</v>
      </c>
      <c r="CW23" s="1">
        <f t="shared" si="4"/>
        <v>0</v>
      </c>
      <c r="CX23" s="1">
        <f t="shared" si="5"/>
        <v>0</v>
      </c>
      <c r="CY23" s="1"/>
      <c r="CZ23" s="1"/>
      <c r="DA23" s="1"/>
      <c r="DB23" s="1"/>
      <c r="DC23" s="1"/>
      <c r="DD23" s="1"/>
      <c r="DI23" s="1"/>
      <c r="DJ23" s="1"/>
      <c r="DK23" s="1"/>
      <c r="DL23" s="1"/>
      <c r="DT23" s="1"/>
      <c r="DZ23" s="1"/>
      <c r="EN23"/>
      <c r="EO23"/>
      <c r="EP23"/>
      <c r="EQ23"/>
      <c r="ER23"/>
      <c r="ES23"/>
      <c r="ET23"/>
      <c r="EU23"/>
      <c r="EV23"/>
      <c r="EW23"/>
      <c r="EX23"/>
      <c r="EY23"/>
      <c r="EZ23"/>
    </row>
    <row r="24" spans="1:156" ht="12" customHeight="1">
      <c r="A24" s="1">
        <f t="shared" si="6"/>
        <v>3</v>
      </c>
      <c r="B24" s="4">
        <f t="shared" si="7"/>
        <v>41194</v>
      </c>
      <c r="C24" s="4">
        <f t="shared" si="8"/>
        <v>41200</v>
      </c>
      <c r="D24" s="3" t="s">
        <v>57</v>
      </c>
      <c r="E24" s="3" t="s">
        <v>23</v>
      </c>
      <c r="F24" s="3" t="s">
        <v>13</v>
      </c>
      <c r="G24" s="5" t="s">
        <v>52</v>
      </c>
      <c r="H24" s="5" t="s">
        <v>250</v>
      </c>
      <c r="I24" s="5"/>
      <c r="J24" s="5"/>
      <c r="K24" s="15">
        <v>36.450000000000003</v>
      </c>
      <c r="L24" s="1">
        <f t="shared" si="9"/>
        <v>112.04</v>
      </c>
      <c r="M24" s="15">
        <v>14.17</v>
      </c>
      <c r="N24" s="15">
        <v>779.66999999999905</v>
      </c>
      <c r="P24" s="1">
        <f t="shared" si="10"/>
        <v>2943.699999999998</v>
      </c>
      <c r="Q24" s="109">
        <f t="shared" ref="Q24:Q56" si="11">IF(AND($BF24=1,$BF23=0),$BE24,IF($BF24=0,"",N24+Q23))</f>
        <v>8560</v>
      </c>
      <c r="T24" s="15">
        <v>84.999999999999901</v>
      </c>
      <c r="U24" s="15">
        <v>7.07</v>
      </c>
      <c r="V24" s="15">
        <v>2.14</v>
      </c>
      <c r="W24" s="15"/>
      <c r="X24" s="15"/>
      <c r="Z24" s="1">
        <v>46.24</v>
      </c>
      <c r="AA24" s="1">
        <v>136.06</v>
      </c>
      <c r="AC24" s="1">
        <v>9310</v>
      </c>
      <c r="AD24" s="1">
        <v>24490</v>
      </c>
      <c r="AE24" s="1">
        <v>1.0999999999999999</v>
      </c>
      <c r="AL24" s="26">
        <v>26.92</v>
      </c>
      <c r="AM24" s="40">
        <v>36</v>
      </c>
      <c r="AN24" s="29">
        <v>36</v>
      </c>
      <c r="AO24" s="124">
        <v>257</v>
      </c>
      <c r="AP24" s="124">
        <v>27</v>
      </c>
      <c r="AR24" s="1">
        <v>49.98</v>
      </c>
      <c r="AT24" s="1">
        <v>8.56</v>
      </c>
      <c r="AV24" s="15">
        <v>0.98</v>
      </c>
      <c r="AW24" s="27">
        <v>0.5</v>
      </c>
      <c r="AX24" s="27">
        <v>0.82</v>
      </c>
      <c r="AY24" s="15">
        <v>0.85</v>
      </c>
      <c r="AZ24" s="15">
        <v>766.6</v>
      </c>
      <c r="BC24" s="1"/>
      <c r="BD24" s="1">
        <v>98</v>
      </c>
      <c r="BE24" s="1">
        <v>8560</v>
      </c>
      <c r="BF24" s="110">
        <v>1</v>
      </c>
      <c r="BY24" s="15"/>
      <c r="BZ24" s="15"/>
      <c r="CG24" s="40">
        <v>18.791428571428575</v>
      </c>
      <c r="CH24" s="40">
        <v>58.355714285714285</v>
      </c>
      <c r="CI24" s="40">
        <v>1.0585714285714285</v>
      </c>
      <c r="CJ24" s="40">
        <v>19.089999999999996</v>
      </c>
      <c r="CK24" s="40">
        <v>28.12</v>
      </c>
      <c r="CL24" s="40">
        <v>8.1999999999999993</v>
      </c>
      <c r="CM24" s="40">
        <v>1.4957142857142856</v>
      </c>
      <c r="CO24" s="6"/>
      <c r="CP24" s="6"/>
      <c r="CS24" s="1">
        <f t="shared" si="0"/>
        <v>36.450000000000003</v>
      </c>
      <c r="CT24" s="1">
        <f t="shared" si="1"/>
        <v>0</v>
      </c>
      <c r="CU24" s="1">
        <f t="shared" si="2"/>
        <v>46.24</v>
      </c>
      <c r="CV24" s="1">
        <f t="shared" si="3"/>
        <v>0</v>
      </c>
      <c r="CW24" s="1">
        <f t="shared" si="4"/>
        <v>0</v>
      </c>
      <c r="CX24" s="1">
        <f t="shared" si="5"/>
        <v>0</v>
      </c>
      <c r="CY24" s="1"/>
      <c r="CZ24" s="1"/>
      <c r="DA24" s="1"/>
      <c r="DB24" s="1"/>
      <c r="DC24" s="1"/>
      <c r="DD24" s="1"/>
      <c r="DI24" s="1"/>
      <c r="DJ24" s="1"/>
      <c r="DK24" s="1"/>
      <c r="DL24" s="1"/>
      <c r="DT24" s="1"/>
      <c r="DZ24" s="1"/>
      <c r="EN24"/>
      <c r="EO24"/>
      <c r="EP24"/>
      <c r="EQ24"/>
      <c r="ER24"/>
      <c r="ES24"/>
      <c r="ET24"/>
      <c r="EU24"/>
      <c r="EV24"/>
      <c r="EW24"/>
      <c r="EX24"/>
      <c r="EY24"/>
      <c r="EZ24"/>
    </row>
    <row r="25" spans="1:156" ht="12" customHeight="1">
      <c r="A25" s="1">
        <f t="shared" si="6"/>
        <v>4</v>
      </c>
      <c r="B25" s="4">
        <f t="shared" si="7"/>
        <v>41201</v>
      </c>
      <c r="C25" s="4">
        <f t="shared" si="8"/>
        <v>41207</v>
      </c>
      <c r="D25" s="3" t="s">
        <v>57</v>
      </c>
      <c r="E25" s="3" t="s">
        <v>23</v>
      </c>
      <c r="F25" s="3" t="s">
        <v>13</v>
      </c>
      <c r="G25" s="5" t="s">
        <v>52</v>
      </c>
      <c r="H25" s="5" t="s">
        <v>250</v>
      </c>
      <c r="I25" s="5"/>
      <c r="J25" s="5"/>
      <c r="K25" s="15">
        <v>40.979999999999897</v>
      </c>
      <c r="L25" s="1">
        <f t="shared" si="9"/>
        <v>153.0199999999999</v>
      </c>
      <c r="M25" s="15">
        <v>4.75</v>
      </c>
      <c r="N25" s="15">
        <v>1352.5599999999899</v>
      </c>
      <c r="P25" s="1">
        <f t="shared" si="10"/>
        <v>4296.2599999999875</v>
      </c>
      <c r="Q25" s="109">
        <f t="shared" si="11"/>
        <v>9912.5599999999904</v>
      </c>
      <c r="T25" s="15">
        <v>85.999999999999901</v>
      </c>
      <c r="U25" s="15">
        <v>7.53</v>
      </c>
      <c r="V25" s="15">
        <v>3.2999999999999901</v>
      </c>
      <c r="W25" s="15">
        <v>35</v>
      </c>
      <c r="X25" s="15">
        <v>83.63</v>
      </c>
      <c r="Z25" s="1">
        <v>43.08</v>
      </c>
      <c r="AA25" s="1">
        <v>179.14</v>
      </c>
      <c r="AC25" s="1">
        <v>10480</v>
      </c>
      <c r="AD25" s="1">
        <v>34970</v>
      </c>
      <c r="AE25" s="1">
        <v>2.2600000000000002</v>
      </c>
      <c r="AL25" s="26">
        <v>0</v>
      </c>
      <c r="AM25" s="40">
        <v>40</v>
      </c>
      <c r="AN25" s="29">
        <v>40</v>
      </c>
      <c r="AO25" s="124">
        <v>266</v>
      </c>
      <c r="AP25" s="124">
        <v>31</v>
      </c>
      <c r="AR25" s="1">
        <v>54.88</v>
      </c>
      <c r="BC25" s="1"/>
      <c r="BF25" s="110">
        <v>1</v>
      </c>
      <c r="BY25" s="25"/>
      <c r="BZ25" s="25"/>
      <c r="CG25" s="40">
        <v>15.17</v>
      </c>
      <c r="CH25" s="40">
        <v>57.535714285714285</v>
      </c>
      <c r="CI25" s="40">
        <v>0.86857142857142844</v>
      </c>
      <c r="CJ25" s="40">
        <v>22.592857142857149</v>
      </c>
      <c r="CK25" s="40">
        <v>29.88</v>
      </c>
      <c r="CL25" s="40">
        <v>6.2</v>
      </c>
      <c r="CM25" s="40">
        <v>2.0671428571428572</v>
      </c>
      <c r="CO25" s="6"/>
      <c r="CP25" s="6"/>
      <c r="CS25" s="1">
        <f t="shared" si="0"/>
        <v>40.979999999999897</v>
      </c>
      <c r="CT25" s="1">
        <f t="shared" si="1"/>
        <v>0</v>
      </c>
      <c r="CU25" s="1">
        <f t="shared" si="2"/>
        <v>43.08</v>
      </c>
      <c r="CV25" s="1">
        <f t="shared" si="3"/>
        <v>0</v>
      </c>
      <c r="CW25" s="1">
        <f t="shared" si="4"/>
        <v>0</v>
      </c>
      <c r="CX25" s="1">
        <f t="shared" si="5"/>
        <v>0</v>
      </c>
      <c r="CY25" s="1"/>
      <c r="CZ25" s="1"/>
      <c r="DA25" s="1"/>
      <c r="DB25" s="1"/>
      <c r="DC25" s="1"/>
      <c r="DD25" s="1"/>
      <c r="DI25" s="1"/>
      <c r="DJ25" s="1"/>
      <c r="DK25" s="1"/>
      <c r="DL25" s="1"/>
      <c r="DT25" s="1"/>
      <c r="DZ25" s="1"/>
      <c r="EN25"/>
      <c r="EO25"/>
      <c r="EP25"/>
      <c r="EQ25"/>
      <c r="ER25"/>
      <c r="ES25"/>
      <c r="ET25"/>
      <c r="EU25"/>
      <c r="EV25"/>
      <c r="EW25"/>
      <c r="EX25"/>
      <c r="EY25"/>
      <c r="EZ25"/>
    </row>
    <row r="26" spans="1:156" ht="12" customHeight="1">
      <c r="A26" s="1">
        <f t="shared" si="6"/>
        <v>5</v>
      </c>
      <c r="B26" s="4">
        <f t="shared" si="7"/>
        <v>41208</v>
      </c>
      <c r="C26" s="4">
        <f t="shared" si="8"/>
        <v>41214</v>
      </c>
      <c r="D26" s="3" t="s">
        <v>57</v>
      </c>
      <c r="E26" s="3" t="s">
        <v>23</v>
      </c>
      <c r="F26" s="3" t="s">
        <v>13</v>
      </c>
      <c r="G26" s="5" t="s">
        <v>52</v>
      </c>
      <c r="H26" s="5" t="s">
        <v>250</v>
      </c>
      <c r="I26" s="5"/>
      <c r="J26" s="5"/>
      <c r="K26" s="15">
        <v>41.469999999999899</v>
      </c>
      <c r="L26" s="1">
        <f t="shared" si="9"/>
        <v>194.48999999999978</v>
      </c>
      <c r="M26" s="15">
        <v>15.67</v>
      </c>
      <c r="N26" s="15">
        <v>1451.5699999999899</v>
      </c>
      <c r="P26" s="1">
        <f t="shared" si="10"/>
        <v>5747.8299999999772</v>
      </c>
      <c r="Q26" s="109">
        <f t="shared" si="11"/>
        <v>11364.129999999981</v>
      </c>
      <c r="T26" s="15">
        <v>85.999999999999901</v>
      </c>
      <c r="U26" s="15">
        <v>7.53</v>
      </c>
      <c r="V26" s="15">
        <v>3.5</v>
      </c>
      <c r="W26" s="15"/>
      <c r="X26" s="15"/>
      <c r="Z26" s="1">
        <v>46.940000000000005</v>
      </c>
      <c r="AA26" s="1">
        <v>226.07999999999998</v>
      </c>
      <c r="AC26" s="1">
        <v>11989.999999999998</v>
      </c>
      <c r="AD26" s="1">
        <v>46960</v>
      </c>
      <c r="AE26" s="1">
        <v>3.7699999999999996</v>
      </c>
      <c r="AL26" s="26">
        <v>4.57</v>
      </c>
      <c r="AM26" s="40">
        <v>44</v>
      </c>
      <c r="AN26" s="29">
        <v>44</v>
      </c>
      <c r="AO26" s="124">
        <v>255</v>
      </c>
      <c r="AP26" s="124">
        <v>55</v>
      </c>
      <c r="AR26" s="1">
        <v>57.82</v>
      </c>
      <c r="AT26" s="1">
        <v>11.05</v>
      </c>
      <c r="AV26" s="15">
        <v>0.94</v>
      </c>
      <c r="AW26" s="15">
        <v>4.66</v>
      </c>
      <c r="AX26" s="15">
        <v>4.3</v>
      </c>
      <c r="AY26" s="15">
        <v>0.86</v>
      </c>
      <c r="AZ26" s="15">
        <v>491.79999999999995</v>
      </c>
      <c r="BC26" s="1"/>
      <c r="BD26" s="1">
        <v>94</v>
      </c>
      <c r="BE26" s="1">
        <v>11050</v>
      </c>
      <c r="BF26" s="110">
        <v>2</v>
      </c>
      <c r="BI26" s="25"/>
      <c r="BJ26" s="25"/>
      <c r="BK26" s="25"/>
      <c r="BL26" s="25"/>
      <c r="BM26" s="25"/>
      <c r="BN26" s="25"/>
      <c r="BQ26" s="25"/>
      <c r="BR26" s="25"/>
      <c r="BY26" s="25"/>
      <c r="BZ26" s="25"/>
      <c r="CA26" s="25"/>
      <c r="CB26" s="25"/>
      <c r="CG26" s="40">
        <v>18.792857142857144</v>
      </c>
      <c r="CH26" s="40">
        <v>53.817142857142862</v>
      </c>
      <c r="CI26" s="40">
        <v>1.2114285714285715</v>
      </c>
      <c r="CJ26" s="40">
        <v>24.951428571428576</v>
      </c>
      <c r="CK26" s="40">
        <v>36.46</v>
      </c>
      <c r="CL26" s="40">
        <v>0</v>
      </c>
      <c r="CM26" s="40">
        <v>2.077142857142857</v>
      </c>
      <c r="CO26" s="6"/>
      <c r="CP26" s="6"/>
      <c r="CS26" s="1">
        <f t="shared" si="0"/>
        <v>41.469999999999899</v>
      </c>
      <c r="CT26" s="1">
        <f t="shared" si="1"/>
        <v>0</v>
      </c>
      <c r="CU26" s="1">
        <f t="shared" si="2"/>
        <v>46.940000000000005</v>
      </c>
      <c r="CV26" s="1">
        <f t="shared" si="3"/>
        <v>0</v>
      </c>
      <c r="CW26" s="1">
        <f t="shared" si="4"/>
        <v>0</v>
      </c>
      <c r="CX26" s="1">
        <f t="shared" si="5"/>
        <v>0</v>
      </c>
      <c r="CY26" s="1"/>
      <c r="CZ26" s="1"/>
      <c r="DA26" s="1"/>
      <c r="DB26" s="1"/>
      <c r="DC26" s="1"/>
      <c r="DD26" s="1"/>
      <c r="DI26" s="1"/>
      <c r="DJ26" s="1"/>
      <c r="DK26" s="1"/>
      <c r="DL26" s="1"/>
      <c r="DT26" s="1"/>
      <c r="DZ26" s="1"/>
      <c r="EN26"/>
      <c r="EO26"/>
      <c r="EP26"/>
      <c r="EQ26"/>
      <c r="ER26"/>
      <c r="ES26"/>
      <c r="ET26"/>
      <c r="EU26"/>
      <c r="EV26"/>
      <c r="EW26"/>
      <c r="EX26"/>
      <c r="EY26"/>
      <c r="EZ26"/>
    </row>
    <row r="27" spans="1:156" ht="12" customHeight="1">
      <c r="A27" s="1">
        <f t="shared" si="6"/>
        <v>6</v>
      </c>
      <c r="B27" s="4">
        <f t="shared" si="7"/>
        <v>41215</v>
      </c>
      <c r="C27" s="4">
        <f t="shared" si="8"/>
        <v>41221</v>
      </c>
      <c r="D27" s="3" t="s">
        <v>57</v>
      </c>
      <c r="E27" s="3" t="s">
        <v>23</v>
      </c>
      <c r="F27" s="3" t="s">
        <v>13</v>
      </c>
      <c r="G27" s="5" t="s">
        <v>52</v>
      </c>
      <c r="H27" s="5" t="s">
        <v>250</v>
      </c>
      <c r="I27" s="5"/>
      <c r="J27" s="5"/>
      <c r="K27" s="15">
        <v>45.93</v>
      </c>
      <c r="L27" s="1">
        <f t="shared" si="9"/>
        <v>240.41999999999979</v>
      </c>
      <c r="M27" s="15">
        <v>21.7899999999999</v>
      </c>
      <c r="N27" s="15">
        <v>1357.75</v>
      </c>
      <c r="P27" s="1">
        <f t="shared" si="10"/>
        <v>7105.5799999999772</v>
      </c>
      <c r="Q27" s="109">
        <f t="shared" si="11"/>
        <v>12721.879999999981</v>
      </c>
      <c r="T27" s="15">
        <v>84.999999999999901</v>
      </c>
      <c r="U27" s="15">
        <v>6.58</v>
      </c>
      <c r="V27" s="15">
        <v>2.96</v>
      </c>
      <c r="W27" s="15">
        <v>35</v>
      </c>
      <c r="X27" s="15">
        <v>81.42</v>
      </c>
      <c r="Z27" s="1">
        <v>56.820000000000007</v>
      </c>
      <c r="AA27" s="1">
        <v>282.89999999999998</v>
      </c>
      <c r="AC27" s="1">
        <v>13270</v>
      </c>
      <c r="AD27" s="1">
        <v>60230</v>
      </c>
      <c r="AE27" s="1">
        <v>5.05</v>
      </c>
      <c r="AL27" s="26">
        <v>3.81</v>
      </c>
      <c r="AM27" s="40">
        <v>34</v>
      </c>
      <c r="AN27" s="29">
        <v>34</v>
      </c>
      <c r="AO27" s="124">
        <v>252</v>
      </c>
      <c r="AP27" s="124">
        <v>31</v>
      </c>
      <c r="AR27" s="1">
        <v>59.78</v>
      </c>
      <c r="BC27" s="1"/>
      <c r="BF27" s="110">
        <v>2</v>
      </c>
      <c r="BI27" s="28"/>
      <c r="BJ27" s="25"/>
      <c r="BK27" s="25"/>
      <c r="BL27" s="25"/>
      <c r="BM27" s="25"/>
      <c r="BN27" s="25"/>
      <c r="BY27" s="1"/>
      <c r="CG27" s="40">
        <v>21.588571428571431</v>
      </c>
      <c r="CH27" s="40">
        <v>49.307142857142864</v>
      </c>
      <c r="CI27" s="40">
        <v>1.6385714285714286</v>
      </c>
      <c r="CJ27" s="40">
        <v>22.661428571428569</v>
      </c>
      <c r="CK27" s="40">
        <v>39.380000000000003</v>
      </c>
      <c r="CL27" s="40">
        <v>1</v>
      </c>
      <c r="CM27" s="40">
        <v>2.1071428571428572</v>
      </c>
      <c r="CO27" s="6"/>
      <c r="CP27" s="6"/>
      <c r="CS27" s="1">
        <f t="shared" si="0"/>
        <v>45.93</v>
      </c>
      <c r="CT27" s="1">
        <f t="shared" si="1"/>
        <v>0</v>
      </c>
      <c r="CU27" s="1">
        <f t="shared" si="2"/>
        <v>56.820000000000007</v>
      </c>
      <c r="CV27" s="1">
        <f t="shared" si="3"/>
        <v>0</v>
      </c>
      <c r="CW27" s="1">
        <f t="shared" si="4"/>
        <v>0</v>
      </c>
      <c r="CX27" s="1">
        <f t="shared" si="5"/>
        <v>0</v>
      </c>
      <c r="CY27" s="1"/>
      <c r="CZ27" s="1"/>
      <c r="DA27" s="1"/>
      <c r="DB27" s="1"/>
      <c r="DC27" s="1"/>
      <c r="DD27" s="1"/>
      <c r="DI27" s="1"/>
      <c r="DJ27" s="1"/>
      <c r="DK27" s="1"/>
      <c r="DL27" s="1"/>
      <c r="DT27" s="1"/>
      <c r="DZ27" s="1"/>
      <c r="EN27"/>
      <c r="EO27"/>
      <c r="EP27"/>
      <c r="EQ27"/>
      <c r="ER27"/>
      <c r="ES27"/>
      <c r="ET27"/>
      <c r="EU27"/>
      <c r="EV27"/>
      <c r="EW27"/>
      <c r="EX27"/>
      <c r="EY27"/>
      <c r="EZ27"/>
    </row>
    <row r="28" spans="1:156" ht="12" customHeight="1">
      <c r="A28" s="1">
        <f t="shared" si="6"/>
        <v>7</v>
      </c>
      <c r="B28" s="4">
        <f t="shared" si="7"/>
        <v>41222</v>
      </c>
      <c r="C28" s="4">
        <f t="shared" si="8"/>
        <v>41228</v>
      </c>
      <c r="D28" s="3" t="s">
        <v>57</v>
      </c>
      <c r="E28" s="3" t="s">
        <v>23</v>
      </c>
      <c r="F28" s="3" t="s">
        <v>13</v>
      </c>
      <c r="G28" s="5" t="s">
        <v>52</v>
      </c>
      <c r="H28" s="5" t="s">
        <v>250</v>
      </c>
      <c r="I28" s="5"/>
      <c r="J28" s="5"/>
      <c r="K28" s="15">
        <v>50.67</v>
      </c>
      <c r="L28" s="1">
        <f t="shared" si="9"/>
        <v>291.0899999999998</v>
      </c>
      <c r="M28" s="15">
        <v>22.219999999999899</v>
      </c>
      <c r="N28" s="15">
        <v>1499.8399999999899</v>
      </c>
      <c r="P28" s="1">
        <f t="shared" si="10"/>
        <v>8605.4199999999673</v>
      </c>
      <c r="Q28" s="109">
        <f t="shared" si="11"/>
        <v>14221.71999999997</v>
      </c>
      <c r="T28" s="15">
        <v>84.999999999999901</v>
      </c>
      <c r="U28" s="15">
        <v>6.58</v>
      </c>
      <c r="V28" s="15">
        <v>2.96</v>
      </c>
      <c r="W28" s="15"/>
      <c r="X28" s="15"/>
      <c r="Z28" s="1">
        <v>47.45</v>
      </c>
      <c r="AA28" s="1">
        <v>330.34999999999997</v>
      </c>
      <c r="AC28" s="1">
        <v>14300</v>
      </c>
      <c r="AD28" s="1">
        <v>74530</v>
      </c>
      <c r="AE28" s="1">
        <v>6.07</v>
      </c>
      <c r="AL28" s="26">
        <v>0.5</v>
      </c>
      <c r="AM28" s="40">
        <v>22</v>
      </c>
      <c r="AN28" s="29">
        <v>22</v>
      </c>
      <c r="AO28" s="124">
        <v>251</v>
      </c>
      <c r="AP28" s="124">
        <v>21</v>
      </c>
      <c r="AR28" s="1">
        <v>56.42</v>
      </c>
      <c r="BC28" s="1"/>
      <c r="BF28" s="110">
        <v>2</v>
      </c>
      <c r="BI28" s="25"/>
      <c r="BJ28" s="25"/>
      <c r="BK28" s="25"/>
      <c r="BL28" s="25"/>
      <c r="BM28" s="25"/>
      <c r="BN28" s="25"/>
      <c r="BY28" s="1"/>
      <c r="CG28" s="40">
        <v>23.715714285714288</v>
      </c>
      <c r="CH28" s="40">
        <v>47.627142857142864</v>
      </c>
      <c r="CI28" s="40">
        <v>1.9857142857142858</v>
      </c>
      <c r="CJ28" s="40">
        <v>24.537142857142857</v>
      </c>
      <c r="CK28" s="40">
        <v>43.31</v>
      </c>
      <c r="CL28" s="40">
        <v>0.2</v>
      </c>
      <c r="CM28" s="40">
        <v>2.2528571428571427</v>
      </c>
      <c r="CO28" s="6"/>
      <c r="CP28" s="6"/>
      <c r="CS28" s="1">
        <f t="shared" si="0"/>
        <v>50.67</v>
      </c>
      <c r="CT28" s="1">
        <f t="shared" si="1"/>
        <v>0</v>
      </c>
      <c r="CU28" s="1">
        <f t="shared" si="2"/>
        <v>47.45</v>
      </c>
      <c r="CV28" s="1">
        <f t="shared" si="3"/>
        <v>0</v>
      </c>
      <c r="CW28" s="1">
        <f t="shared" si="4"/>
        <v>0</v>
      </c>
      <c r="CX28" s="1">
        <f t="shared" si="5"/>
        <v>0</v>
      </c>
      <c r="CY28" s="1"/>
      <c r="CZ28" s="1"/>
      <c r="DA28" s="1"/>
      <c r="DB28" s="1"/>
      <c r="DC28" s="1"/>
      <c r="DD28" s="1"/>
      <c r="DI28" s="1"/>
      <c r="DJ28" s="1"/>
      <c r="DK28" s="1"/>
      <c r="DL28" s="1"/>
      <c r="DT28" s="1"/>
      <c r="DZ28" s="1"/>
      <c r="EN28"/>
      <c r="EO28"/>
      <c r="EP28"/>
      <c r="EQ28"/>
      <c r="ER28"/>
      <c r="ES28"/>
      <c r="ET28"/>
      <c r="EU28"/>
      <c r="EV28"/>
      <c r="EW28"/>
      <c r="EX28"/>
      <c r="EY28"/>
      <c r="EZ28"/>
    </row>
    <row r="29" spans="1:156" ht="12" customHeight="1">
      <c r="A29" s="1">
        <f t="shared" si="6"/>
        <v>8</v>
      </c>
      <c r="B29" s="4">
        <f t="shared" si="7"/>
        <v>41229</v>
      </c>
      <c r="C29" s="4">
        <f t="shared" si="8"/>
        <v>41235</v>
      </c>
      <c r="D29" s="3" t="s">
        <v>57</v>
      </c>
      <c r="E29" s="3" t="s">
        <v>23</v>
      </c>
      <c r="F29" s="3" t="s">
        <v>13</v>
      </c>
      <c r="G29" s="5" t="s">
        <v>52</v>
      </c>
      <c r="H29" s="5" t="s">
        <v>250</v>
      </c>
      <c r="I29" s="5"/>
      <c r="J29" s="5"/>
      <c r="K29" s="15">
        <v>54.18</v>
      </c>
      <c r="L29" s="1">
        <f t="shared" si="9"/>
        <v>345.26999999999981</v>
      </c>
      <c r="M29" s="15">
        <v>13.59</v>
      </c>
      <c r="N29" s="15">
        <v>1468.63</v>
      </c>
      <c r="P29" s="1">
        <f t="shared" si="10"/>
        <v>10074.049999999967</v>
      </c>
      <c r="Q29" s="109">
        <f t="shared" si="11"/>
        <v>15690.349999999969</v>
      </c>
      <c r="T29" s="15">
        <v>70.999999999999901</v>
      </c>
      <c r="U29" s="15">
        <v>2.9399999999999902</v>
      </c>
      <c r="V29" s="15">
        <v>2.71</v>
      </c>
      <c r="W29" s="15">
        <v>26.54</v>
      </c>
      <c r="X29" s="15">
        <v>47.95</v>
      </c>
      <c r="AL29" s="26">
        <v>0.25</v>
      </c>
      <c r="AM29" s="40"/>
      <c r="AN29" s="29"/>
      <c r="AO29" s="124">
        <v>221</v>
      </c>
      <c r="AP29" s="124"/>
      <c r="AR29" s="1">
        <v>44.8</v>
      </c>
      <c r="AT29" s="1">
        <v>17.170000000000002</v>
      </c>
      <c r="AV29" s="15">
        <v>0.84</v>
      </c>
      <c r="AW29" s="15"/>
      <c r="AX29" s="15">
        <v>4.13</v>
      </c>
      <c r="AY29" s="15">
        <v>0.87</v>
      </c>
      <c r="BC29" s="1"/>
      <c r="BD29" s="1">
        <v>84</v>
      </c>
      <c r="BE29" s="1">
        <v>17170</v>
      </c>
      <c r="BF29" s="110">
        <v>3</v>
      </c>
      <c r="BI29" s="25"/>
      <c r="BJ29" s="25"/>
      <c r="BK29" s="25"/>
      <c r="BL29" s="25"/>
      <c r="BM29" s="25"/>
      <c r="BN29" s="25"/>
      <c r="BY29" s="1"/>
      <c r="CG29" s="40">
        <v>24.38571428571429</v>
      </c>
      <c r="CH29" s="40">
        <v>44.768571428571434</v>
      </c>
      <c r="CI29" s="40">
        <v>2.2757142857142858</v>
      </c>
      <c r="CJ29" s="40">
        <v>26.872857142857139</v>
      </c>
      <c r="CK29" s="40">
        <v>47.1</v>
      </c>
      <c r="CL29" s="40">
        <v>0</v>
      </c>
      <c r="CM29" s="40">
        <v>1.9485714285714286</v>
      </c>
      <c r="CO29" s="6"/>
      <c r="CP29" s="6"/>
      <c r="CS29" s="1">
        <f t="shared" si="0"/>
        <v>54.18</v>
      </c>
      <c r="CT29" s="1">
        <f t="shared" si="1"/>
        <v>0</v>
      </c>
      <c r="CU29" s="1">
        <f t="shared" si="2"/>
        <v>0</v>
      </c>
      <c r="CV29" s="1">
        <f t="shared" si="3"/>
        <v>0</v>
      </c>
      <c r="CW29" s="1">
        <f t="shared" si="4"/>
        <v>0</v>
      </c>
      <c r="CX29" s="1">
        <f t="shared" si="5"/>
        <v>0</v>
      </c>
      <c r="CY29" s="1"/>
      <c r="CZ29" s="1"/>
      <c r="DA29" s="1"/>
      <c r="DB29" s="1"/>
      <c r="DC29" s="1"/>
      <c r="DD29" s="1"/>
      <c r="DI29" s="1"/>
      <c r="DJ29" s="1"/>
      <c r="DK29" s="1"/>
      <c r="DL29" s="1"/>
      <c r="DT29" s="1"/>
      <c r="DZ29" s="1"/>
      <c r="EN29"/>
      <c r="EO29"/>
      <c r="EP29"/>
      <c r="EQ29"/>
      <c r="ER29"/>
      <c r="ES29"/>
      <c r="ET29"/>
      <c r="EU29"/>
      <c r="EV29"/>
      <c r="EW29"/>
      <c r="EX29"/>
      <c r="EY29"/>
      <c r="EZ29"/>
    </row>
    <row r="30" spans="1:156" ht="12" customHeight="1">
      <c r="A30" s="1">
        <f t="shared" si="6"/>
        <v>9</v>
      </c>
      <c r="B30" s="4">
        <f t="shared" si="7"/>
        <v>41236</v>
      </c>
      <c r="C30" s="4">
        <f t="shared" si="8"/>
        <v>41242</v>
      </c>
      <c r="D30" s="3" t="s">
        <v>57</v>
      </c>
      <c r="E30" s="3" t="s">
        <v>23</v>
      </c>
      <c r="F30" s="3" t="s">
        <v>13</v>
      </c>
      <c r="G30" s="5" t="s">
        <v>52</v>
      </c>
      <c r="H30" s="5" t="s">
        <v>250</v>
      </c>
      <c r="I30" s="5"/>
      <c r="J30" s="5"/>
      <c r="K30" s="15">
        <v>67.790000000000006</v>
      </c>
      <c r="L30" s="1">
        <f t="shared" si="9"/>
        <v>413.05999999999983</v>
      </c>
      <c r="M30" s="15">
        <v>0.16</v>
      </c>
      <c r="N30" s="15">
        <v>1628.72</v>
      </c>
      <c r="P30" s="1">
        <f t="shared" si="10"/>
        <v>11702.769999999966</v>
      </c>
      <c r="Q30" s="109">
        <f t="shared" si="11"/>
        <v>17319.069999999971</v>
      </c>
      <c r="T30" s="15">
        <v>70.999999999999901</v>
      </c>
      <c r="U30" s="15">
        <v>2.9399999999999902</v>
      </c>
      <c r="V30" s="15">
        <v>2.3999999999999901</v>
      </c>
      <c r="W30" s="15"/>
      <c r="X30" s="15"/>
      <c r="AL30" s="26">
        <v>0</v>
      </c>
      <c r="AM30" s="40"/>
      <c r="AN30" s="29"/>
      <c r="AO30" s="124">
        <v>214</v>
      </c>
      <c r="AP30" s="124"/>
      <c r="AW30" s="15"/>
      <c r="AX30" s="15"/>
      <c r="BC30" s="1"/>
      <c r="BF30" s="110">
        <v>3</v>
      </c>
      <c r="BI30" s="28"/>
      <c r="BJ30" s="25"/>
      <c r="BK30" s="25"/>
      <c r="BL30" s="25"/>
      <c r="BM30" s="25"/>
      <c r="BY30" s="1"/>
      <c r="CG30" s="40">
        <v>20.455714285714286</v>
      </c>
      <c r="CH30" s="40">
        <v>43.507142857142853</v>
      </c>
      <c r="CI30" s="40">
        <v>2.3442857142857143</v>
      </c>
      <c r="CJ30" s="40">
        <v>24.83285714285714</v>
      </c>
      <c r="CK30" s="40">
        <v>46.679999999999993</v>
      </c>
      <c r="CL30" s="40">
        <v>0</v>
      </c>
      <c r="CM30" s="40">
        <v>2.5014285714285713</v>
      </c>
      <c r="CO30" s="6"/>
      <c r="CP30" s="6"/>
      <c r="CS30" s="1">
        <f t="shared" si="0"/>
        <v>67.790000000000006</v>
      </c>
      <c r="CT30" s="1">
        <f t="shared" si="1"/>
        <v>0</v>
      </c>
      <c r="CU30" s="1">
        <f t="shared" si="2"/>
        <v>0</v>
      </c>
      <c r="CV30" s="1">
        <f t="shared" si="3"/>
        <v>0</v>
      </c>
      <c r="CW30" s="1">
        <f t="shared" si="4"/>
        <v>0</v>
      </c>
      <c r="CX30" s="1">
        <f t="shared" si="5"/>
        <v>0</v>
      </c>
      <c r="CY30" s="1"/>
      <c r="CZ30" s="1"/>
      <c r="DA30" s="1"/>
      <c r="DB30" s="1"/>
      <c r="DC30" s="1"/>
      <c r="DD30" s="1"/>
      <c r="DI30" s="1"/>
      <c r="DJ30" s="1"/>
      <c r="DK30" s="1"/>
      <c r="DL30" s="1"/>
      <c r="DT30" s="1"/>
      <c r="DZ30" s="1"/>
      <c r="EN30"/>
      <c r="EO30"/>
      <c r="EP30"/>
      <c r="EQ30"/>
      <c r="ER30"/>
      <c r="ES30"/>
      <c r="ET30"/>
      <c r="EU30"/>
      <c r="EV30"/>
      <c r="EW30"/>
      <c r="EX30"/>
      <c r="EY30"/>
      <c r="EZ30"/>
    </row>
    <row r="31" spans="1:156" ht="12" customHeight="1">
      <c r="A31" s="1">
        <f t="shared" si="6"/>
        <v>10</v>
      </c>
      <c r="B31" s="4">
        <f t="shared" si="7"/>
        <v>41243</v>
      </c>
      <c r="C31" s="4">
        <f t="shared" si="8"/>
        <v>41249</v>
      </c>
      <c r="D31" s="3" t="s">
        <v>57</v>
      </c>
      <c r="E31" s="3" t="s">
        <v>23</v>
      </c>
      <c r="F31" s="3" t="s">
        <v>13</v>
      </c>
      <c r="G31" s="5" t="s">
        <v>52</v>
      </c>
      <c r="H31" s="5" t="s">
        <v>250</v>
      </c>
      <c r="I31" s="5"/>
      <c r="J31" s="5"/>
      <c r="K31" s="15">
        <v>15.06</v>
      </c>
      <c r="L31" s="1">
        <f t="shared" si="9"/>
        <v>428.11999999999983</v>
      </c>
      <c r="M31" s="15">
        <v>0</v>
      </c>
      <c r="N31" s="15">
        <v>241.74</v>
      </c>
      <c r="P31" s="1">
        <f t="shared" si="10"/>
        <v>11944.509999999966</v>
      </c>
      <c r="Q31" s="109">
        <f t="shared" si="11"/>
        <v>17560.809999999972</v>
      </c>
      <c r="T31" s="15">
        <v>12</v>
      </c>
      <c r="U31" s="15">
        <v>0.23999999999999899</v>
      </c>
      <c r="V31" s="15">
        <v>1.61</v>
      </c>
      <c r="W31" s="15">
        <v>0.56999999999999995</v>
      </c>
      <c r="X31" s="15">
        <v>0.56999999999999995</v>
      </c>
      <c r="AL31" s="26">
        <v>56.13</v>
      </c>
      <c r="AM31" s="40"/>
      <c r="AN31" s="29"/>
      <c r="AO31" s="40"/>
      <c r="AP31" s="124"/>
      <c r="BC31" s="1"/>
      <c r="BF31" s="110">
        <v>3</v>
      </c>
      <c r="BI31" s="25"/>
      <c r="BJ31" s="25"/>
      <c r="BK31" s="25"/>
      <c r="BL31" s="25"/>
      <c r="BM31" s="25"/>
      <c r="BY31" s="1"/>
      <c r="CG31" s="40">
        <v>21.022857142857141</v>
      </c>
      <c r="CH31" s="40">
        <v>62.447142857142865</v>
      </c>
      <c r="CI31" s="40">
        <v>1.0585714285714285</v>
      </c>
      <c r="CJ31" s="40">
        <v>18.071428571428573</v>
      </c>
      <c r="CK31" s="40">
        <v>30.1</v>
      </c>
      <c r="CL31" s="40">
        <v>2.6</v>
      </c>
      <c r="CM31" s="40">
        <v>2.6814285714285715</v>
      </c>
      <c r="CO31" s="6"/>
      <c r="CP31" s="6"/>
      <c r="CS31" s="1">
        <f t="shared" si="0"/>
        <v>15.06</v>
      </c>
      <c r="CT31" s="1">
        <f t="shared" si="1"/>
        <v>0</v>
      </c>
      <c r="CU31" s="1">
        <f t="shared" si="2"/>
        <v>0</v>
      </c>
      <c r="CV31" s="1">
        <f t="shared" si="3"/>
        <v>0</v>
      </c>
      <c r="CW31" s="1">
        <f t="shared" si="4"/>
        <v>0</v>
      </c>
      <c r="CX31" s="1">
        <f t="shared" si="5"/>
        <v>0</v>
      </c>
      <c r="CY31" s="1"/>
      <c r="CZ31" s="1"/>
      <c r="DA31" s="1"/>
      <c r="DB31" s="1"/>
      <c r="DC31" s="1"/>
      <c r="DD31" s="1"/>
      <c r="DI31" s="1"/>
      <c r="DJ31" s="1"/>
      <c r="DK31" s="1"/>
      <c r="DL31" s="1"/>
      <c r="DT31" s="1"/>
      <c r="DZ31" s="1"/>
      <c r="EN31"/>
      <c r="EO31"/>
      <c r="EP31"/>
      <c r="EQ31"/>
      <c r="ER31"/>
      <c r="ES31"/>
      <c r="ET31"/>
      <c r="EU31"/>
      <c r="EV31"/>
      <c r="EW31"/>
      <c r="EX31"/>
      <c r="EY31"/>
      <c r="EZ31"/>
    </row>
    <row r="32" spans="1:156" ht="12" customHeight="1">
      <c r="A32" s="1">
        <f t="shared" si="6"/>
        <v>11</v>
      </c>
      <c r="B32" s="4">
        <f t="shared" si="7"/>
        <v>41250</v>
      </c>
      <c r="C32" s="4">
        <f t="shared" si="8"/>
        <v>41256</v>
      </c>
      <c r="D32" s="3" t="s">
        <v>57</v>
      </c>
      <c r="E32" s="3" t="s">
        <v>23</v>
      </c>
      <c r="F32" s="3" t="s">
        <v>13</v>
      </c>
      <c r="G32" s="5" t="s">
        <v>52</v>
      </c>
      <c r="H32" s="5" t="s">
        <v>250</v>
      </c>
      <c r="I32" s="5"/>
      <c r="J32" s="25" t="s">
        <v>73</v>
      </c>
      <c r="K32" s="15">
        <v>26.39</v>
      </c>
      <c r="L32" s="1">
        <f t="shared" si="9"/>
        <v>454.50999999999982</v>
      </c>
      <c r="M32" s="15">
        <v>0</v>
      </c>
      <c r="N32" s="15">
        <v>245.229999999999</v>
      </c>
      <c r="P32" s="1">
        <f t="shared" si="10"/>
        <v>12189.739999999965</v>
      </c>
      <c r="Q32" s="109">
        <f t="shared" si="11"/>
        <v>17806.039999999972</v>
      </c>
      <c r="T32" s="15">
        <v>12</v>
      </c>
      <c r="U32" s="15">
        <v>0.23999999999999899</v>
      </c>
      <c r="V32" s="15">
        <v>0.93</v>
      </c>
      <c r="W32" s="15"/>
      <c r="X32" s="15"/>
      <c r="AL32" s="26">
        <v>1.02</v>
      </c>
      <c r="AM32" s="40"/>
      <c r="AN32" s="29"/>
      <c r="AO32" s="40"/>
      <c r="AP32" s="124"/>
      <c r="AT32" s="1">
        <v>16.690000000000001</v>
      </c>
      <c r="BC32" s="1"/>
      <c r="BE32" s="1">
        <v>16690</v>
      </c>
      <c r="BF32" s="110">
        <v>4</v>
      </c>
      <c r="BI32" s="25"/>
      <c r="BJ32" s="25"/>
      <c r="BK32" s="25"/>
      <c r="BL32" s="25"/>
      <c r="BM32" s="25"/>
      <c r="BY32" s="1"/>
      <c r="CG32" s="40">
        <v>22.55857142857143</v>
      </c>
      <c r="CH32" s="40">
        <v>54.207142857142856</v>
      </c>
      <c r="CI32" s="40">
        <v>1.6528571428571428</v>
      </c>
      <c r="CJ32" s="40">
        <v>21.444285714285712</v>
      </c>
      <c r="CK32" s="40">
        <v>40.239999999999995</v>
      </c>
      <c r="CL32" s="40">
        <v>5.8</v>
      </c>
      <c r="CM32" s="40">
        <v>2.745714285714286</v>
      </c>
      <c r="CO32" s="6"/>
      <c r="CP32" s="6"/>
      <c r="CS32" s="1">
        <f t="shared" si="0"/>
        <v>26.39</v>
      </c>
      <c r="CT32" s="1">
        <f t="shared" si="1"/>
        <v>0</v>
      </c>
      <c r="CU32" s="1">
        <f t="shared" si="2"/>
        <v>0</v>
      </c>
      <c r="CV32" s="1">
        <f t="shared" si="3"/>
        <v>0</v>
      </c>
      <c r="CW32" s="1">
        <f t="shared" si="4"/>
        <v>0</v>
      </c>
      <c r="CX32" s="1">
        <f t="shared" si="5"/>
        <v>0</v>
      </c>
      <c r="CY32" s="1"/>
      <c r="CZ32" s="1"/>
      <c r="DA32" s="1"/>
      <c r="DB32" s="1"/>
      <c r="DC32" s="1"/>
      <c r="DD32" s="1"/>
      <c r="DI32" s="1"/>
      <c r="DJ32" s="1"/>
      <c r="DK32" s="1"/>
      <c r="DL32" s="1"/>
      <c r="DT32" s="1"/>
      <c r="DZ32" s="1"/>
      <c r="EN32"/>
      <c r="EO32"/>
      <c r="EP32"/>
      <c r="EQ32"/>
      <c r="ER32"/>
      <c r="ES32"/>
      <c r="ET32"/>
      <c r="EU32"/>
      <c r="EV32"/>
      <c r="EW32"/>
      <c r="EX32"/>
      <c r="EY32"/>
      <c r="EZ32"/>
    </row>
    <row r="33" spans="1:156" ht="12" customHeight="1">
      <c r="A33" s="1">
        <f t="shared" si="6"/>
        <v>12</v>
      </c>
      <c r="B33" s="4">
        <f t="shared" si="7"/>
        <v>41257</v>
      </c>
      <c r="C33" s="4">
        <f t="shared" si="8"/>
        <v>41263</v>
      </c>
      <c r="D33" s="3" t="s">
        <v>57</v>
      </c>
      <c r="E33" s="3" t="s">
        <v>23</v>
      </c>
      <c r="F33" s="3" t="s">
        <v>13</v>
      </c>
      <c r="G33" s="5" t="s">
        <v>52</v>
      </c>
      <c r="H33" s="5" t="s">
        <v>250</v>
      </c>
      <c r="I33" s="5"/>
      <c r="J33" s="5"/>
      <c r="K33" s="15">
        <v>29.64</v>
      </c>
      <c r="L33" s="1">
        <f t="shared" si="9"/>
        <v>484.14999999999981</v>
      </c>
      <c r="M33" s="15">
        <v>0</v>
      </c>
      <c r="N33" s="15">
        <v>0</v>
      </c>
      <c r="Q33" s="109" t="str">
        <f t="shared" si="11"/>
        <v/>
      </c>
      <c r="T33" s="15">
        <v>0</v>
      </c>
      <c r="U33" s="15">
        <v>0.1</v>
      </c>
      <c r="V33" s="15">
        <v>0</v>
      </c>
      <c r="W33" s="15">
        <v>0.1</v>
      </c>
      <c r="X33" s="15">
        <v>0.1</v>
      </c>
      <c r="AL33" s="26">
        <v>54.34</v>
      </c>
      <c r="AM33" s="40"/>
      <c r="AN33" s="29">
        <v>15</v>
      </c>
      <c r="AO33" s="40"/>
      <c r="AP33" s="40"/>
      <c r="BC33" s="1"/>
      <c r="BF33" s="110"/>
      <c r="BI33" s="25"/>
      <c r="BJ33" s="25"/>
      <c r="BK33" s="25"/>
      <c r="BL33" s="25"/>
      <c r="BM33" s="25"/>
      <c r="BY33" s="1"/>
      <c r="CG33" s="40">
        <v>24.041428571428575</v>
      </c>
      <c r="CH33" s="40">
        <v>59.397142857142853</v>
      </c>
      <c r="CI33" s="40">
        <v>1.332857142857143</v>
      </c>
      <c r="CJ33" s="40">
        <v>24.390000000000004</v>
      </c>
      <c r="CK33" s="40">
        <v>37.89</v>
      </c>
      <c r="CL33" s="40">
        <v>24.199999999999996</v>
      </c>
      <c r="CM33" s="40">
        <v>1.7714285714285718</v>
      </c>
      <c r="CO33" s="6"/>
      <c r="CP33" s="6"/>
      <c r="CS33" s="1">
        <f t="shared" si="0"/>
        <v>29.64</v>
      </c>
      <c r="CT33" s="1">
        <f t="shared" si="1"/>
        <v>0</v>
      </c>
      <c r="CU33" s="1">
        <f t="shared" si="2"/>
        <v>0</v>
      </c>
      <c r="CV33" s="1">
        <f t="shared" si="3"/>
        <v>0</v>
      </c>
      <c r="CW33" s="1">
        <f t="shared" si="4"/>
        <v>0</v>
      </c>
      <c r="CX33" s="1">
        <f t="shared" si="5"/>
        <v>0</v>
      </c>
      <c r="CY33" s="1"/>
      <c r="CZ33" s="1"/>
      <c r="DA33" s="1"/>
      <c r="DB33" s="1"/>
      <c r="DC33" s="1"/>
      <c r="DD33" s="1"/>
      <c r="DI33" s="1"/>
      <c r="DJ33" s="1"/>
      <c r="DK33" s="1"/>
      <c r="DL33" s="1"/>
      <c r="DT33" s="1"/>
      <c r="DZ33" s="1"/>
      <c r="EN33"/>
      <c r="EO33"/>
      <c r="EP33"/>
      <c r="EQ33"/>
      <c r="ER33"/>
      <c r="ES33"/>
      <c r="ET33"/>
      <c r="EU33"/>
      <c r="EV33"/>
      <c r="EW33"/>
      <c r="EX33"/>
      <c r="EY33"/>
      <c r="EZ33"/>
    </row>
    <row r="34" spans="1:156" ht="14">
      <c r="A34" s="71">
        <f t="shared" si="6"/>
        <v>13</v>
      </c>
      <c r="B34" s="72">
        <f t="shared" si="7"/>
        <v>41264</v>
      </c>
      <c r="C34" s="72">
        <f t="shared" si="8"/>
        <v>41270</v>
      </c>
      <c r="D34" s="73" t="s">
        <v>57</v>
      </c>
      <c r="E34" s="73" t="s">
        <v>23</v>
      </c>
      <c r="F34" s="73" t="s">
        <v>52</v>
      </c>
      <c r="G34" s="74" t="s">
        <v>51</v>
      </c>
      <c r="H34" s="74" t="s">
        <v>251</v>
      </c>
      <c r="I34" s="71" t="s">
        <v>108</v>
      </c>
      <c r="J34" s="74"/>
      <c r="K34" s="76">
        <v>28.46</v>
      </c>
      <c r="L34" s="71">
        <f>K34</f>
        <v>28.46</v>
      </c>
      <c r="M34" s="76">
        <v>0</v>
      </c>
      <c r="N34" s="76">
        <v>0</v>
      </c>
      <c r="O34" s="71"/>
      <c r="P34" s="71">
        <f>N34</f>
        <v>0</v>
      </c>
      <c r="Q34" s="77" t="str">
        <f t="shared" si="11"/>
        <v/>
      </c>
      <c r="R34" s="71"/>
      <c r="S34" s="71"/>
      <c r="T34" s="76">
        <v>0</v>
      </c>
      <c r="U34" s="76">
        <v>0.1</v>
      </c>
      <c r="V34" s="76">
        <v>0</v>
      </c>
      <c r="W34" s="76"/>
      <c r="X34" s="76"/>
      <c r="Y34" s="71"/>
      <c r="Z34" s="71">
        <v>0.2</v>
      </c>
      <c r="AA34" s="71">
        <v>0.2</v>
      </c>
      <c r="AB34" s="71"/>
      <c r="AC34" s="71">
        <v>0</v>
      </c>
      <c r="AD34" s="71">
        <v>0</v>
      </c>
      <c r="AE34" s="71">
        <v>0</v>
      </c>
      <c r="AF34" s="71">
        <v>2</v>
      </c>
      <c r="AG34" s="71"/>
      <c r="AH34" s="71"/>
      <c r="AI34" s="71"/>
      <c r="AJ34" s="71">
        <v>0</v>
      </c>
      <c r="AK34" s="71"/>
      <c r="AL34" s="75">
        <v>8.1300000000000008</v>
      </c>
      <c r="AM34" s="112"/>
      <c r="AN34" s="29">
        <v>40</v>
      </c>
      <c r="AO34" s="112"/>
      <c r="AP34" s="112"/>
      <c r="AQ34" s="77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D34" s="71"/>
      <c r="BE34" s="71"/>
      <c r="BF34" s="111">
        <v>0</v>
      </c>
      <c r="BG34" s="71"/>
      <c r="BH34" s="71"/>
      <c r="BI34" s="71"/>
      <c r="BJ34" s="71"/>
      <c r="BK34" s="71"/>
      <c r="BL34" s="71"/>
      <c r="BM34" s="71">
        <v>48</v>
      </c>
      <c r="BN34" s="71">
        <v>48</v>
      </c>
      <c r="BO34" s="71">
        <v>0.04</v>
      </c>
      <c r="BP34" s="71">
        <v>4</v>
      </c>
      <c r="BQ34" s="71"/>
      <c r="BR34" s="71"/>
      <c r="BS34" s="71"/>
      <c r="BT34" s="71"/>
      <c r="BU34" s="71"/>
      <c r="BV34" s="71"/>
      <c r="BW34" s="71"/>
      <c r="BX34" s="77"/>
      <c r="BY34" s="78">
        <v>16.663657999999998</v>
      </c>
      <c r="BZ34" s="71"/>
      <c r="CA34" s="71"/>
      <c r="CB34" s="71"/>
      <c r="CC34" s="72">
        <v>41267</v>
      </c>
      <c r="CD34" s="71"/>
      <c r="CE34" s="71"/>
      <c r="CF34" s="71"/>
      <c r="CG34" s="112">
        <v>24.607142857142858</v>
      </c>
      <c r="CH34" s="112">
        <v>59.67285714285714</v>
      </c>
      <c r="CI34" s="112">
        <v>1.3057142857142858</v>
      </c>
      <c r="CJ34" s="112">
        <v>22.447142857142858</v>
      </c>
      <c r="CK34" s="112">
        <v>36.04</v>
      </c>
      <c r="CL34" s="112">
        <v>9</v>
      </c>
      <c r="CM34" s="112">
        <v>1.8042857142857145</v>
      </c>
      <c r="CN34" s="71"/>
      <c r="CO34" s="79"/>
      <c r="CP34" s="79"/>
      <c r="CQ34" s="71"/>
      <c r="CR34" s="71"/>
      <c r="CS34" s="23">
        <f t="shared" si="0"/>
        <v>28.46</v>
      </c>
      <c r="CT34" s="23">
        <f t="shared" si="1"/>
        <v>48</v>
      </c>
      <c r="CU34" s="23">
        <f t="shared" si="2"/>
        <v>0.2</v>
      </c>
      <c r="CX34" s="23">
        <f t="shared" si="5"/>
        <v>16.663657999999998</v>
      </c>
      <c r="CY34" s="23">
        <f>CS34</f>
        <v>28.46</v>
      </c>
      <c r="CZ34" s="23">
        <f>CT34</f>
        <v>48</v>
      </c>
      <c r="DA34" s="23">
        <f>CU34</f>
        <v>0.2</v>
      </c>
      <c r="DD34" s="23">
        <f>CX34</f>
        <v>16.663657999999998</v>
      </c>
      <c r="DE34" s="1">
        <f>BH34</f>
        <v>0</v>
      </c>
      <c r="DH34" s="1">
        <f>T34</f>
        <v>0</v>
      </c>
      <c r="DI34" s="1">
        <f t="shared" ref="DI34:DI56" si="12">N34</f>
        <v>0</v>
      </c>
      <c r="DJ34" s="1">
        <f>DI34*0.85</f>
        <v>0</v>
      </c>
      <c r="DK34" s="1">
        <f>DI34*1.28</f>
        <v>0</v>
      </c>
      <c r="DL34" s="23">
        <f>DK34*(DH34*0.005+0.55)</f>
        <v>0</v>
      </c>
      <c r="DM34" s="1" t="str">
        <f>IF(BE34="","",BE34)</f>
        <v/>
      </c>
      <c r="DN34" s="1" t="str">
        <f>IF(BD34="","",BD34)</f>
        <v/>
      </c>
      <c r="DO34" s="1">
        <f>AC34</f>
        <v>0</v>
      </c>
      <c r="DP34" s="1">
        <f>AF34</f>
        <v>2</v>
      </c>
      <c r="DT34" s="1">
        <f>DL34</f>
        <v>0</v>
      </c>
      <c r="DZ34" s="1"/>
      <c r="EK34" s="1">
        <f>M34</f>
        <v>0</v>
      </c>
      <c r="EN34"/>
      <c r="EO34"/>
      <c r="EP34"/>
      <c r="EQ34"/>
      <c r="ER34"/>
      <c r="ES34"/>
      <c r="ET34"/>
      <c r="EU34"/>
      <c r="EV34"/>
      <c r="EW34"/>
      <c r="EX34"/>
      <c r="EY34"/>
      <c r="EZ34"/>
    </row>
    <row r="35" spans="1:156" ht="14">
      <c r="A35" s="1">
        <f t="shared" si="6"/>
        <v>14</v>
      </c>
      <c r="B35" s="4">
        <f t="shared" si="7"/>
        <v>41271</v>
      </c>
      <c r="C35" s="4">
        <f t="shared" si="8"/>
        <v>41277</v>
      </c>
      <c r="D35" s="3" t="s">
        <v>57</v>
      </c>
      <c r="E35" s="3" t="s">
        <v>23</v>
      </c>
      <c r="F35" s="3" t="s">
        <v>52</v>
      </c>
      <c r="G35" s="5" t="s">
        <v>51</v>
      </c>
      <c r="H35" s="5" t="s">
        <v>251</v>
      </c>
      <c r="I35" s="5"/>
      <c r="J35" s="5"/>
      <c r="K35" s="15">
        <v>1.73</v>
      </c>
      <c r="L35" s="1">
        <f t="shared" ref="L35:L56" si="13">L34+K35</f>
        <v>30.19</v>
      </c>
      <c r="M35" s="15">
        <v>6.71999999999999</v>
      </c>
      <c r="N35" s="15">
        <v>2.3399999999999901</v>
      </c>
      <c r="P35" s="1">
        <f t="shared" ref="P35:P56" si="14">P34+N35</f>
        <v>2.3399999999999901</v>
      </c>
      <c r="Q35" s="109" t="str">
        <f t="shared" si="11"/>
        <v/>
      </c>
      <c r="T35" s="15">
        <v>0</v>
      </c>
      <c r="U35" s="15">
        <v>0.1</v>
      </c>
      <c r="V35" s="15">
        <v>0.14000000000000001</v>
      </c>
      <c r="W35" s="15">
        <v>0.27</v>
      </c>
      <c r="X35" s="15">
        <v>0.27</v>
      </c>
      <c r="Z35" s="1">
        <v>10.9</v>
      </c>
      <c r="AA35" s="1">
        <f>AA34+Z35</f>
        <v>11.1</v>
      </c>
      <c r="AC35" s="1">
        <v>100</v>
      </c>
      <c r="AD35" s="1">
        <f>AD34+AC35</f>
        <v>100</v>
      </c>
      <c r="AE35" s="1">
        <v>0</v>
      </c>
      <c r="AF35" s="1">
        <v>5</v>
      </c>
      <c r="AG35" s="71"/>
      <c r="AJ35" s="1">
        <v>0.1</v>
      </c>
      <c r="AL35" s="26">
        <v>2.4</v>
      </c>
      <c r="AM35" s="40">
        <v>55.960768000000002</v>
      </c>
      <c r="AN35" s="15"/>
      <c r="AO35" s="40">
        <v>285.66132588000005</v>
      </c>
      <c r="AP35" s="40">
        <v>15.699442119999951</v>
      </c>
      <c r="AQ35" s="39">
        <v>15.699442119999951</v>
      </c>
      <c r="BF35" s="110">
        <v>0</v>
      </c>
      <c r="BH35" s="39">
        <f>AP35</f>
        <v>15.699442119999951</v>
      </c>
      <c r="BI35" s="28"/>
      <c r="BJ35" s="25"/>
      <c r="BK35" s="25"/>
      <c r="BL35" s="25"/>
      <c r="BM35" s="25">
        <v>54.8</v>
      </c>
      <c r="BN35" s="1">
        <f>BN34+BM35</f>
        <v>102.8</v>
      </c>
      <c r="BO35" s="1">
        <v>7.0000000000000007E-2</v>
      </c>
      <c r="BP35" s="1">
        <v>7.0000000000000009</v>
      </c>
      <c r="BS35" s="15" t="s">
        <v>209</v>
      </c>
      <c r="BT35" s="15">
        <v>285.66132588000005</v>
      </c>
      <c r="BU35" s="15">
        <v>271</v>
      </c>
      <c r="BV35" s="15">
        <v>211</v>
      </c>
      <c r="BW35" s="15">
        <v>1200</v>
      </c>
      <c r="BX35" s="15">
        <v>14.661325880000049</v>
      </c>
      <c r="BY35" s="41">
        <v>22.825661</v>
      </c>
      <c r="CG35" s="40">
        <v>26.46</v>
      </c>
      <c r="CH35" s="40">
        <v>51.571428571428569</v>
      </c>
      <c r="CI35" s="40">
        <v>2.0842857142857145</v>
      </c>
      <c r="CJ35" s="40">
        <v>27.687142857142856</v>
      </c>
      <c r="CK35" s="40">
        <v>48.2</v>
      </c>
      <c r="CL35" s="40">
        <v>2.4</v>
      </c>
      <c r="CM35" s="40">
        <v>2.1642857142857141</v>
      </c>
      <c r="CO35" s="6"/>
      <c r="CP35" s="6"/>
      <c r="CS35" s="23">
        <f t="shared" si="0"/>
        <v>1.73</v>
      </c>
      <c r="CT35" s="23">
        <f t="shared" si="1"/>
        <v>54.8</v>
      </c>
      <c r="CU35" s="23">
        <f t="shared" si="2"/>
        <v>10.9</v>
      </c>
      <c r="CX35" s="23">
        <f t="shared" si="5"/>
        <v>22.825661</v>
      </c>
      <c r="CY35" s="23">
        <f>CY34+CS35</f>
        <v>30.19</v>
      </c>
      <c r="CZ35" s="23">
        <f>CZ34+CT35</f>
        <v>102.8</v>
      </c>
      <c r="DA35" s="23">
        <f>DA34+CU35</f>
        <v>11.1</v>
      </c>
      <c r="DD35" s="23">
        <f t="shared" ref="DD35:DD50" si="15">DD34+CX35</f>
        <v>39.489318999999995</v>
      </c>
      <c r="DE35" s="39">
        <f>DE34+BH35</f>
        <v>15.699442119999951</v>
      </c>
      <c r="DH35" s="1">
        <f t="shared" ref="DH35:DH56" si="16">T35</f>
        <v>0</v>
      </c>
      <c r="DI35" s="1">
        <f t="shared" si="12"/>
        <v>2.3399999999999901</v>
      </c>
      <c r="DJ35" s="1">
        <f t="shared" ref="DJ35:DJ56" si="17">DI35*0.85</f>
        <v>1.9889999999999914</v>
      </c>
      <c r="DK35" s="1">
        <f t="shared" ref="DK35:DK56" si="18">DI35*1.28</f>
        <v>2.9951999999999872</v>
      </c>
      <c r="DL35" s="23">
        <f t="shared" ref="DL35:DL38" si="19">DK35*(DH35*0.005+0.55)</f>
        <v>1.6473599999999931</v>
      </c>
      <c r="DM35" s="1" t="str">
        <f t="shared" ref="DM35:DM56" si="20">IF(BE35="","",BE35)</f>
        <v/>
      </c>
      <c r="DN35" s="1" t="str">
        <f t="shared" ref="DN35:DN56" si="21">IF(BD35="","",BD35)</f>
        <v/>
      </c>
      <c r="DO35" s="1">
        <f t="shared" ref="DO35:DO56" si="22">AC35</f>
        <v>100</v>
      </c>
      <c r="DP35" s="1">
        <f t="shared" ref="DP35:DP56" si="23">AF35</f>
        <v>5</v>
      </c>
      <c r="DT35" s="1">
        <f>DT34+DL35</f>
        <v>1.6473599999999931</v>
      </c>
      <c r="DZ35" s="1">
        <f>N35</f>
        <v>2.3399999999999901</v>
      </c>
      <c r="EK35" s="1">
        <f>EK34+M35</f>
        <v>6.71999999999999</v>
      </c>
      <c r="EN35"/>
      <c r="EO35"/>
      <c r="EP35"/>
      <c r="EQ35"/>
      <c r="ER35"/>
      <c r="ES35"/>
      <c r="ET35"/>
      <c r="EU35"/>
      <c r="EV35"/>
      <c r="EW35"/>
      <c r="EX35"/>
      <c r="EY35"/>
      <c r="EZ35"/>
    </row>
    <row r="36" spans="1:156" ht="12" customHeight="1">
      <c r="A36" s="1">
        <f t="shared" si="6"/>
        <v>15</v>
      </c>
      <c r="B36" s="4">
        <f t="shared" si="7"/>
        <v>41278</v>
      </c>
      <c r="C36" s="4">
        <f t="shared" si="8"/>
        <v>41284</v>
      </c>
      <c r="D36" s="3" t="s">
        <v>57</v>
      </c>
      <c r="E36" s="3" t="s">
        <v>23</v>
      </c>
      <c r="F36" s="3" t="s">
        <v>52</v>
      </c>
      <c r="G36" s="5" t="s">
        <v>51</v>
      </c>
      <c r="H36" s="5" t="s">
        <v>251</v>
      </c>
      <c r="I36" s="5"/>
      <c r="J36" s="5"/>
      <c r="K36" s="15">
        <v>16.100000000000001</v>
      </c>
      <c r="L36" s="1">
        <f t="shared" si="13"/>
        <v>46.290000000000006</v>
      </c>
      <c r="M36" s="15">
        <v>3.33</v>
      </c>
      <c r="N36" s="15">
        <v>321.81</v>
      </c>
      <c r="P36" s="1">
        <f t="shared" si="14"/>
        <v>324.14999999999998</v>
      </c>
      <c r="Q36" s="109">
        <f t="shared" si="11"/>
        <v>560</v>
      </c>
      <c r="T36" s="15">
        <v>14.999999999999899</v>
      </c>
      <c r="U36" s="15">
        <v>0.28999999999999898</v>
      </c>
      <c r="V36" s="15">
        <v>2</v>
      </c>
      <c r="W36" s="15">
        <v>0.3</v>
      </c>
      <c r="X36" s="15">
        <v>0.3</v>
      </c>
      <c r="Z36" s="1">
        <v>6.7</v>
      </c>
      <c r="AA36" s="1">
        <f t="shared" ref="AA36:AA56" si="24">AA35+Z36</f>
        <v>17.8</v>
      </c>
      <c r="AC36" s="1">
        <v>200</v>
      </c>
      <c r="AD36" s="1">
        <f t="shared" ref="AD36:AD56" si="25">AD35+AC36</f>
        <v>300</v>
      </c>
      <c r="AE36" s="1">
        <v>0</v>
      </c>
      <c r="AF36" s="1">
        <v>13</v>
      </c>
      <c r="AG36" s="71"/>
      <c r="AJ36" s="1">
        <v>0.3</v>
      </c>
      <c r="AL36" s="26">
        <v>0.2</v>
      </c>
      <c r="AM36" s="40">
        <v>1.8320859999999997</v>
      </c>
      <c r="AN36" s="15"/>
      <c r="AO36" s="40">
        <v>261.15360597</v>
      </c>
      <c r="AP36" s="40">
        <v>26.539805910000048</v>
      </c>
      <c r="AQ36" s="39">
        <f>AQ35+AP36</f>
        <v>42.239248029999999</v>
      </c>
      <c r="AT36" s="15">
        <v>0.56000000000000005</v>
      </c>
      <c r="AU36" s="15"/>
      <c r="AV36" s="15">
        <v>0.49</v>
      </c>
      <c r="AW36" s="15">
        <v>0.59</v>
      </c>
      <c r="AX36" s="15">
        <v>0.7</v>
      </c>
      <c r="AY36" s="15">
        <v>0.54</v>
      </c>
      <c r="AZ36" s="1">
        <v>141.9</v>
      </c>
      <c r="BA36" s="15">
        <v>54.8</v>
      </c>
      <c r="BB36" s="15">
        <v>4.3600000000000003</v>
      </c>
      <c r="BC36" s="23">
        <v>0</v>
      </c>
      <c r="BD36" s="1">
        <v>49</v>
      </c>
      <c r="BE36" s="1">
        <f>AT36*1000</f>
        <v>560</v>
      </c>
      <c r="BF36" s="110">
        <v>1</v>
      </c>
      <c r="BH36" s="39">
        <f t="shared" ref="BH36:BH50" si="26">AP36</f>
        <v>26.539805910000048</v>
      </c>
      <c r="BI36" s="25"/>
      <c r="BJ36" s="25"/>
      <c r="BK36" s="25"/>
      <c r="BL36" s="25"/>
      <c r="BM36" s="25">
        <v>53.6</v>
      </c>
      <c r="BN36" s="1">
        <f t="shared" ref="BN36:BN50" si="27">BN35+BM36</f>
        <v>156.4</v>
      </c>
      <c r="BO36" s="1">
        <v>0.1</v>
      </c>
      <c r="BP36" s="1">
        <v>10</v>
      </c>
      <c r="BS36" s="25" t="s">
        <v>210</v>
      </c>
      <c r="BT36" s="25">
        <v>261.15360597</v>
      </c>
      <c r="BU36" s="25">
        <v>271</v>
      </c>
      <c r="BV36" s="25">
        <v>211</v>
      </c>
      <c r="BW36" s="25">
        <v>1200</v>
      </c>
      <c r="BX36" s="25">
        <v>-9.846394029999999</v>
      </c>
      <c r="BY36" s="41">
        <v>31.206871</v>
      </c>
      <c r="CG36" s="40">
        <v>25.028571428571428</v>
      </c>
      <c r="CH36" s="40">
        <v>47.161428571428573</v>
      </c>
      <c r="CI36" s="40">
        <v>2.3285714285714292</v>
      </c>
      <c r="CJ36" s="40">
        <v>28.37857142857143</v>
      </c>
      <c r="CK36" s="40">
        <v>48.1</v>
      </c>
      <c r="CL36" s="40">
        <v>0.2</v>
      </c>
      <c r="CM36" s="40">
        <v>1.9600000000000002</v>
      </c>
      <c r="CO36" s="6"/>
      <c r="CP36" s="6"/>
      <c r="CS36" s="23">
        <f t="shared" si="0"/>
        <v>16.100000000000001</v>
      </c>
      <c r="CT36" s="23">
        <f t="shared" si="1"/>
        <v>53.6</v>
      </c>
      <c r="CU36" s="23">
        <f t="shared" si="2"/>
        <v>6.7</v>
      </c>
      <c r="CX36" s="23">
        <f t="shared" si="5"/>
        <v>31.206871</v>
      </c>
      <c r="CY36" s="23">
        <f t="shared" ref="CY36:DA50" si="28">CY35+CS36</f>
        <v>46.290000000000006</v>
      </c>
      <c r="CZ36" s="23">
        <f t="shared" si="28"/>
        <v>156.4</v>
      </c>
      <c r="DA36" s="23">
        <f t="shared" si="28"/>
        <v>17.8</v>
      </c>
      <c r="DD36" s="23">
        <f t="shared" si="15"/>
        <v>70.696190000000001</v>
      </c>
      <c r="DE36" s="39">
        <f t="shared" ref="DE36:DE50" si="29">DE35+BH36</f>
        <v>42.239248029999999</v>
      </c>
      <c r="DH36" s="1">
        <f t="shared" si="16"/>
        <v>14.999999999999899</v>
      </c>
      <c r="DI36" s="1">
        <f t="shared" si="12"/>
        <v>321.81</v>
      </c>
      <c r="DJ36" s="1">
        <f t="shared" si="17"/>
        <v>273.5385</v>
      </c>
      <c r="DK36" s="1">
        <f t="shared" si="18"/>
        <v>411.91680000000002</v>
      </c>
      <c r="DL36" s="23">
        <f t="shared" si="19"/>
        <v>257.44799999999981</v>
      </c>
      <c r="DM36" s="1">
        <f t="shared" si="20"/>
        <v>560</v>
      </c>
      <c r="DN36" s="1">
        <f t="shared" si="21"/>
        <v>49</v>
      </c>
      <c r="DO36" s="1">
        <f t="shared" si="22"/>
        <v>200</v>
      </c>
      <c r="DP36" s="1">
        <f t="shared" si="23"/>
        <v>13</v>
      </c>
      <c r="DT36" s="130">
        <f t="shared" ref="DT36:DT56" si="30">DT35+DL36</f>
        <v>259.0953599999998</v>
      </c>
      <c r="DZ36" s="130">
        <f>DZ35+N36</f>
        <v>324.14999999999998</v>
      </c>
      <c r="EK36" s="1">
        <f t="shared" ref="EK36:EK56" si="31">EK35+M36</f>
        <v>10.04999999999999</v>
      </c>
      <c r="EN36"/>
      <c r="EO36"/>
      <c r="EP36"/>
      <c r="EQ36"/>
      <c r="ER36"/>
      <c r="ES36"/>
      <c r="ET36"/>
      <c r="EU36"/>
      <c r="EV36"/>
      <c r="EW36"/>
      <c r="EX36"/>
      <c r="EY36"/>
      <c r="EZ36"/>
    </row>
    <row r="37" spans="1:156" ht="12" customHeight="1">
      <c r="A37" s="1">
        <f t="shared" si="6"/>
        <v>16</v>
      </c>
      <c r="B37" s="4">
        <f t="shared" si="7"/>
        <v>41285</v>
      </c>
      <c r="C37" s="4">
        <f t="shared" si="8"/>
        <v>41291</v>
      </c>
      <c r="D37" s="3" t="s">
        <v>57</v>
      </c>
      <c r="E37" s="3" t="s">
        <v>23</v>
      </c>
      <c r="F37" s="3" t="s">
        <v>52</v>
      </c>
      <c r="G37" s="5" t="s">
        <v>51</v>
      </c>
      <c r="H37" s="5" t="s">
        <v>251</v>
      </c>
      <c r="I37" s="5"/>
      <c r="J37" s="5"/>
      <c r="K37" s="15">
        <v>19.170000000000002</v>
      </c>
      <c r="L37" s="1">
        <f t="shared" si="13"/>
        <v>65.460000000000008</v>
      </c>
      <c r="M37" s="15">
        <v>0.12</v>
      </c>
      <c r="N37" s="15">
        <v>328.95999999999901</v>
      </c>
      <c r="P37" s="1">
        <f t="shared" si="14"/>
        <v>653.10999999999899</v>
      </c>
      <c r="Q37" s="109">
        <f t="shared" si="11"/>
        <v>888.95999999999901</v>
      </c>
      <c r="T37" s="15">
        <v>14.999999999999899</v>
      </c>
      <c r="U37" s="15">
        <v>0.28999999999999898</v>
      </c>
      <c r="V37" s="15">
        <v>1.72</v>
      </c>
      <c r="W37" s="15"/>
      <c r="X37" s="15"/>
      <c r="Z37" s="1">
        <v>15.9</v>
      </c>
      <c r="AA37" s="1">
        <f t="shared" si="24"/>
        <v>33.700000000000003</v>
      </c>
      <c r="AC37" s="1">
        <v>400.00000000000011</v>
      </c>
      <c r="AD37" s="1">
        <f t="shared" si="25"/>
        <v>700.00000000000011</v>
      </c>
      <c r="AE37" s="1">
        <v>0</v>
      </c>
      <c r="AF37" s="1">
        <v>27</v>
      </c>
      <c r="AG37" s="71"/>
      <c r="AJ37" s="1">
        <v>0.6</v>
      </c>
      <c r="AL37" s="26">
        <v>6.2</v>
      </c>
      <c r="AM37" s="40">
        <v>59.606435999999988</v>
      </c>
      <c r="AN37" s="15"/>
      <c r="AO37" s="40">
        <v>292.84462309500003</v>
      </c>
      <c r="AP37" s="40">
        <v>34.115418874999961</v>
      </c>
      <c r="AQ37" s="39">
        <f t="shared" ref="AQ37:AQ50" si="32">AQ36+AP37</f>
        <v>76.354666904999959</v>
      </c>
      <c r="BF37" s="110">
        <v>1</v>
      </c>
      <c r="BH37" s="39">
        <f t="shared" si="26"/>
        <v>34.115418874999961</v>
      </c>
      <c r="BI37" s="25"/>
      <c r="BJ37" s="25"/>
      <c r="BK37" s="25"/>
      <c r="BL37" s="25"/>
      <c r="BM37" s="25">
        <v>34.5</v>
      </c>
      <c r="BN37" s="1">
        <f t="shared" si="27"/>
        <v>190.9</v>
      </c>
      <c r="BO37" s="1">
        <v>0.28999999999999998</v>
      </c>
      <c r="BP37" s="1">
        <v>28.999999999999996</v>
      </c>
      <c r="BS37" s="25" t="s">
        <v>211</v>
      </c>
      <c r="BT37" s="25">
        <v>292.84462309500003</v>
      </c>
      <c r="BU37" s="25">
        <v>271</v>
      </c>
      <c r="BV37" s="25">
        <v>211</v>
      </c>
      <c r="BW37" s="25">
        <v>1200</v>
      </c>
      <c r="BX37" s="25">
        <v>21.844623095000031</v>
      </c>
      <c r="BY37" s="41">
        <v>30.295865000000003</v>
      </c>
      <c r="CB37" s="1">
        <v>4.3600000000000003</v>
      </c>
      <c r="CG37" s="40">
        <v>25.99285714285714</v>
      </c>
      <c r="CH37" s="40">
        <v>51.382857142857141</v>
      </c>
      <c r="CI37" s="40">
        <v>1.9514285714285717</v>
      </c>
      <c r="CJ37" s="40">
        <v>24.830000000000002</v>
      </c>
      <c r="CK37" s="40">
        <v>40.9</v>
      </c>
      <c r="CL37" s="40">
        <v>6.2</v>
      </c>
      <c r="CM37" s="40">
        <v>1.7100000000000002</v>
      </c>
      <c r="CO37" s="6"/>
      <c r="CP37" s="6"/>
      <c r="CS37" s="23">
        <f t="shared" si="0"/>
        <v>19.170000000000002</v>
      </c>
      <c r="CT37" s="23">
        <f t="shared" si="1"/>
        <v>34.5</v>
      </c>
      <c r="CU37" s="23">
        <f t="shared" si="2"/>
        <v>15.9</v>
      </c>
      <c r="CX37" s="23">
        <f t="shared" si="5"/>
        <v>30.295865000000003</v>
      </c>
      <c r="CY37" s="23">
        <f t="shared" si="28"/>
        <v>65.460000000000008</v>
      </c>
      <c r="CZ37" s="23">
        <f t="shared" si="28"/>
        <v>190.9</v>
      </c>
      <c r="DA37" s="23">
        <f t="shared" si="28"/>
        <v>33.700000000000003</v>
      </c>
      <c r="DD37" s="23">
        <f t="shared" si="15"/>
        <v>100.99205500000001</v>
      </c>
      <c r="DE37" s="39">
        <f t="shared" si="29"/>
        <v>76.354666904999959</v>
      </c>
      <c r="DH37" s="1">
        <f t="shared" si="16"/>
        <v>14.999999999999899</v>
      </c>
      <c r="DI37" s="1">
        <f t="shared" si="12"/>
        <v>328.95999999999901</v>
      </c>
      <c r="DJ37" s="1">
        <f t="shared" si="17"/>
        <v>279.61599999999913</v>
      </c>
      <c r="DK37" s="1">
        <f t="shared" si="18"/>
        <v>421.06879999999876</v>
      </c>
      <c r="DL37" s="23">
        <f t="shared" si="19"/>
        <v>263.16799999999904</v>
      </c>
      <c r="DM37" s="1" t="str">
        <f t="shared" si="20"/>
        <v/>
      </c>
      <c r="DN37" s="1" t="str">
        <f t="shared" si="21"/>
        <v/>
      </c>
      <c r="DO37" s="1">
        <f t="shared" si="22"/>
        <v>400.00000000000011</v>
      </c>
      <c r="DP37" s="1">
        <f t="shared" si="23"/>
        <v>27</v>
      </c>
      <c r="DT37" s="1">
        <f t="shared" si="30"/>
        <v>522.26335999999878</v>
      </c>
      <c r="DZ37" s="1">
        <f t="shared" ref="DZ37:DZ56" si="33">DZ36+N37</f>
        <v>653.10999999999899</v>
      </c>
      <c r="EK37" s="1">
        <f t="shared" si="31"/>
        <v>10.169999999999989</v>
      </c>
      <c r="EN37"/>
      <c r="EO37"/>
      <c r="EP37"/>
      <c r="EQ37"/>
      <c r="ER37"/>
      <c r="ES37"/>
      <c r="ET37"/>
      <c r="EU37"/>
      <c r="EV37"/>
      <c r="EW37"/>
      <c r="EX37"/>
      <c r="EY37"/>
      <c r="EZ37"/>
    </row>
    <row r="38" spans="1:156" ht="14">
      <c r="A38" s="1">
        <f t="shared" si="6"/>
        <v>17</v>
      </c>
      <c r="B38" s="4">
        <f t="shared" si="7"/>
        <v>41292</v>
      </c>
      <c r="C38" s="4">
        <f t="shared" si="8"/>
        <v>41298</v>
      </c>
      <c r="D38" s="3" t="s">
        <v>57</v>
      </c>
      <c r="E38" s="3" t="s">
        <v>23</v>
      </c>
      <c r="F38" s="3" t="s">
        <v>52</v>
      </c>
      <c r="G38" s="5" t="s">
        <v>51</v>
      </c>
      <c r="H38" s="5" t="s">
        <v>251</v>
      </c>
      <c r="I38" s="5"/>
      <c r="J38" s="5"/>
      <c r="K38" s="15">
        <v>46.39</v>
      </c>
      <c r="L38" s="1">
        <f t="shared" si="13"/>
        <v>111.85000000000001</v>
      </c>
      <c r="M38" s="15">
        <v>4.08</v>
      </c>
      <c r="N38" s="15">
        <v>1558.3099999999899</v>
      </c>
      <c r="P38" s="1">
        <f t="shared" si="14"/>
        <v>2211.4199999999892</v>
      </c>
      <c r="Q38" s="109">
        <f t="shared" si="11"/>
        <v>2447.2699999999891</v>
      </c>
      <c r="T38" s="15">
        <v>65</v>
      </c>
      <c r="U38" s="15">
        <v>2.21</v>
      </c>
      <c r="V38" s="15">
        <v>3.3599999999999901</v>
      </c>
      <c r="W38" s="15">
        <v>5.75</v>
      </c>
      <c r="X38" s="15">
        <v>9.1</v>
      </c>
      <c r="Z38" s="1">
        <v>19.399999999999999</v>
      </c>
      <c r="AA38" s="1">
        <f t="shared" si="24"/>
        <v>53.1</v>
      </c>
      <c r="AC38" s="1">
        <v>899.99999999999989</v>
      </c>
      <c r="AD38" s="1">
        <f t="shared" si="25"/>
        <v>1600</v>
      </c>
      <c r="AE38" s="1">
        <v>0</v>
      </c>
      <c r="AF38" s="1">
        <v>49</v>
      </c>
      <c r="AG38" s="71"/>
      <c r="AJ38" s="1">
        <v>1.3</v>
      </c>
      <c r="AL38" s="26">
        <v>0.2</v>
      </c>
      <c r="AM38" s="40">
        <v>10.248113</v>
      </c>
      <c r="AN38" s="15"/>
      <c r="AO38" s="40">
        <v>270.44963766000006</v>
      </c>
      <c r="AP38" s="40">
        <v>32.843098434999966</v>
      </c>
      <c r="AQ38" s="39">
        <f t="shared" si="32"/>
        <v>109.19776533999993</v>
      </c>
      <c r="BF38" s="110">
        <v>1</v>
      </c>
      <c r="BH38" s="39">
        <f t="shared" si="26"/>
        <v>32.843098434999966</v>
      </c>
      <c r="BI38" s="25"/>
      <c r="BJ38" s="25"/>
      <c r="BK38" s="25"/>
      <c r="BL38" s="25"/>
      <c r="BM38" s="25">
        <v>27.5</v>
      </c>
      <c r="BN38" s="1">
        <f t="shared" si="27"/>
        <v>218.4</v>
      </c>
      <c r="BO38" s="1">
        <v>0.52</v>
      </c>
      <c r="BP38" s="1">
        <v>52</v>
      </c>
      <c r="BS38" s="1" t="s">
        <v>212</v>
      </c>
      <c r="BT38" s="1">
        <v>270.44963766000006</v>
      </c>
      <c r="BU38" s="1">
        <v>271</v>
      </c>
      <c r="BV38" s="1">
        <v>211</v>
      </c>
      <c r="BW38" s="1">
        <v>1200</v>
      </c>
      <c r="BX38" s="1">
        <v>-0.55036233999993556</v>
      </c>
      <c r="BY38" s="41">
        <v>42.360423000000004</v>
      </c>
      <c r="CG38" s="40">
        <v>25.805714285714288</v>
      </c>
      <c r="CH38" s="40">
        <v>56.780000000000008</v>
      </c>
      <c r="CI38" s="40">
        <v>1.7457142857142858</v>
      </c>
      <c r="CJ38" s="40">
        <v>26.914285714285718</v>
      </c>
      <c r="CK38" s="40">
        <v>43.109999999999992</v>
      </c>
      <c r="CL38" s="40">
        <v>0.2</v>
      </c>
      <c r="CM38" s="40">
        <v>1.3414285714285714</v>
      </c>
      <c r="CO38" s="6"/>
      <c r="CP38" s="6"/>
      <c r="CS38" s="23">
        <f t="shared" si="0"/>
        <v>46.39</v>
      </c>
      <c r="CT38" s="23">
        <f t="shared" si="1"/>
        <v>27.5</v>
      </c>
      <c r="CU38" s="23">
        <f t="shared" si="2"/>
        <v>19.399999999999999</v>
      </c>
      <c r="CX38" s="23">
        <f t="shared" si="5"/>
        <v>42.360423000000004</v>
      </c>
      <c r="CY38" s="23">
        <f t="shared" si="28"/>
        <v>111.85000000000001</v>
      </c>
      <c r="CZ38" s="23">
        <f t="shared" si="28"/>
        <v>218.4</v>
      </c>
      <c r="DA38" s="23">
        <f t="shared" si="28"/>
        <v>53.1</v>
      </c>
      <c r="DD38" s="23">
        <f t="shared" si="15"/>
        <v>143.35247800000002</v>
      </c>
      <c r="DE38" s="39">
        <f t="shared" si="29"/>
        <v>109.19776533999993</v>
      </c>
      <c r="DH38" s="1">
        <f t="shared" si="16"/>
        <v>65</v>
      </c>
      <c r="DI38" s="1">
        <f t="shared" si="12"/>
        <v>1558.3099999999899</v>
      </c>
      <c r="DJ38" s="1">
        <f t="shared" si="17"/>
        <v>1324.5634999999913</v>
      </c>
      <c r="DK38" s="1">
        <f t="shared" si="18"/>
        <v>1994.6367999999873</v>
      </c>
      <c r="DL38" s="23">
        <f t="shared" si="19"/>
        <v>1745.3071999999888</v>
      </c>
      <c r="DM38" s="1" t="str">
        <f t="shared" si="20"/>
        <v/>
      </c>
      <c r="DN38" s="1" t="str">
        <f t="shared" si="21"/>
        <v/>
      </c>
      <c r="DO38" s="1">
        <f t="shared" si="22"/>
        <v>899.99999999999989</v>
      </c>
      <c r="DP38" s="1">
        <f t="shared" si="23"/>
        <v>49</v>
      </c>
      <c r="DT38" s="1">
        <f t="shared" si="30"/>
        <v>2267.5705599999874</v>
      </c>
      <c r="DZ38" s="1">
        <f t="shared" si="33"/>
        <v>2211.4199999999892</v>
      </c>
      <c r="EK38" s="1">
        <f t="shared" si="31"/>
        <v>14.249999999999989</v>
      </c>
      <c r="EN38"/>
      <c r="EO38"/>
      <c r="EP38"/>
      <c r="EQ38"/>
      <c r="ER38"/>
      <c r="ES38"/>
      <c r="ET38"/>
      <c r="EU38"/>
      <c r="EV38"/>
      <c r="EW38"/>
      <c r="EX38"/>
      <c r="EY38"/>
      <c r="EZ38"/>
    </row>
    <row r="39" spans="1:156" ht="14">
      <c r="A39" s="1">
        <f t="shared" si="6"/>
        <v>18</v>
      </c>
      <c r="B39" s="4">
        <f t="shared" si="7"/>
        <v>41299</v>
      </c>
      <c r="C39" s="4">
        <f t="shared" si="8"/>
        <v>41305</v>
      </c>
      <c r="D39" s="3" t="s">
        <v>57</v>
      </c>
      <c r="E39" s="3" t="s">
        <v>23</v>
      </c>
      <c r="F39" s="3" t="s">
        <v>52</v>
      </c>
      <c r="G39" s="5" t="s">
        <v>51</v>
      </c>
      <c r="H39" s="5" t="s">
        <v>251</v>
      </c>
      <c r="I39" s="5"/>
      <c r="J39" s="5"/>
      <c r="K39" s="15">
        <v>52.77</v>
      </c>
      <c r="L39" s="1">
        <f t="shared" si="13"/>
        <v>164.62</v>
      </c>
      <c r="M39" s="15">
        <v>0</v>
      </c>
      <c r="N39" s="15">
        <v>1885.3099999999899</v>
      </c>
      <c r="P39" s="1">
        <f t="shared" si="14"/>
        <v>4096.7299999999796</v>
      </c>
      <c r="Q39" s="109">
        <f t="shared" si="11"/>
        <v>4332.579999999979</v>
      </c>
      <c r="T39" s="15">
        <v>75</v>
      </c>
      <c r="U39" s="15">
        <v>3.2999999999999901</v>
      </c>
      <c r="V39" s="15">
        <v>3.5699999999999901</v>
      </c>
      <c r="W39" s="15">
        <v>11.38</v>
      </c>
      <c r="X39" s="15">
        <v>21.85</v>
      </c>
      <c r="Z39" s="1">
        <v>38.099999999999994</v>
      </c>
      <c r="AA39" s="1">
        <f t="shared" si="24"/>
        <v>91.199999999999989</v>
      </c>
      <c r="AC39" s="1">
        <v>1200.0000000000005</v>
      </c>
      <c r="AD39" s="1">
        <f t="shared" si="25"/>
        <v>2800.0000000000005</v>
      </c>
      <c r="AE39" s="1">
        <v>0</v>
      </c>
      <c r="AF39" s="1">
        <v>69</v>
      </c>
      <c r="AG39" s="71"/>
      <c r="AJ39" s="1">
        <v>2.2000000000000002</v>
      </c>
      <c r="AL39" s="26">
        <v>0.2</v>
      </c>
      <c r="AM39" s="40">
        <v>28.728398000000002</v>
      </c>
      <c r="AN39" s="15"/>
      <c r="AO39" s="40">
        <v>253.12521496500003</v>
      </c>
      <c r="AP39" s="40">
        <v>46.25282069500004</v>
      </c>
      <c r="AQ39" s="39">
        <f t="shared" si="32"/>
        <v>155.45058603499996</v>
      </c>
      <c r="BB39" s="15"/>
      <c r="BF39" s="110">
        <v>1</v>
      </c>
      <c r="BH39" s="39">
        <f t="shared" si="26"/>
        <v>46.25282069500004</v>
      </c>
      <c r="BI39" s="28"/>
      <c r="BJ39" s="25"/>
      <c r="BK39" s="25"/>
      <c r="BL39" s="25"/>
      <c r="BM39" s="25">
        <v>34.6</v>
      </c>
      <c r="BN39" s="1">
        <f t="shared" si="27"/>
        <v>253</v>
      </c>
      <c r="BO39" s="1">
        <v>0.74</v>
      </c>
      <c r="BP39" s="1">
        <v>74</v>
      </c>
      <c r="BS39" s="1" t="s">
        <v>213</v>
      </c>
      <c r="BT39" s="1">
        <v>253.12521496500003</v>
      </c>
      <c r="BU39" s="1">
        <v>271</v>
      </c>
      <c r="BV39" s="1">
        <v>211</v>
      </c>
      <c r="BW39" s="1">
        <v>1200</v>
      </c>
      <c r="BX39" s="1">
        <v>-17.874785034999974</v>
      </c>
      <c r="BY39" s="41">
        <v>47.014102000000008</v>
      </c>
      <c r="CG39" s="40">
        <v>25.47</v>
      </c>
      <c r="CH39" s="40">
        <v>51.384285714285724</v>
      </c>
      <c r="CI39" s="40">
        <v>2.0085714285714285</v>
      </c>
      <c r="CJ39" s="40">
        <v>26.900000000000002</v>
      </c>
      <c r="CK39" s="40">
        <v>44.39</v>
      </c>
      <c r="CL39" s="40">
        <v>0.2</v>
      </c>
      <c r="CM39" s="40">
        <v>1.5785714285714285</v>
      </c>
      <c r="CO39" s="6"/>
      <c r="CP39" s="6"/>
      <c r="CS39" s="23">
        <f t="shared" si="0"/>
        <v>52.77</v>
      </c>
      <c r="CT39" s="23">
        <f t="shared" si="1"/>
        <v>34.6</v>
      </c>
      <c r="CU39" s="23">
        <f t="shared" si="2"/>
        <v>38.099999999999994</v>
      </c>
      <c r="CX39" s="23">
        <f t="shared" si="5"/>
        <v>47.014102000000008</v>
      </c>
      <c r="CY39" s="23">
        <f t="shared" si="28"/>
        <v>164.62</v>
      </c>
      <c r="CZ39" s="23">
        <f t="shared" si="28"/>
        <v>253</v>
      </c>
      <c r="DA39" s="23">
        <f t="shared" si="28"/>
        <v>91.199999999999989</v>
      </c>
      <c r="DD39" s="23">
        <f t="shared" si="15"/>
        <v>190.36658000000003</v>
      </c>
      <c r="DE39" s="39">
        <f t="shared" si="29"/>
        <v>155.45058603499996</v>
      </c>
      <c r="DH39" s="1">
        <f t="shared" si="16"/>
        <v>75</v>
      </c>
      <c r="DI39" s="1">
        <f t="shared" si="12"/>
        <v>1885.3099999999899</v>
      </c>
      <c r="DJ39" s="1">
        <f t="shared" si="17"/>
        <v>1602.5134999999914</v>
      </c>
      <c r="DK39" s="1">
        <f t="shared" si="18"/>
        <v>2413.196799999987</v>
      </c>
      <c r="DL39" s="23">
        <f>DK39*0.9</f>
        <v>2171.8771199999883</v>
      </c>
      <c r="DM39" s="1" t="str">
        <f t="shared" si="20"/>
        <v/>
      </c>
      <c r="DN39" s="1" t="str">
        <f t="shared" si="21"/>
        <v/>
      </c>
      <c r="DO39" s="1">
        <f t="shared" si="22"/>
        <v>1200.0000000000005</v>
      </c>
      <c r="DP39" s="1">
        <f t="shared" si="23"/>
        <v>69</v>
      </c>
      <c r="DT39" s="1">
        <f t="shared" si="30"/>
        <v>4439.4476799999757</v>
      </c>
      <c r="DZ39" s="1">
        <f t="shared" si="33"/>
        <v>4096.7299999999796</v>
      </c>
      <c r="EK39" s="1">
        <f t="shared" si="31"/>
        <v>14.249999999999989</v>
      </c>
      <c r="EN39"/>
      <c r="EO39"/>
      <c r="EP39"/>
      <c r="EQ39"/>
      <c r="ER39"/>
      <c r="ES39"/>
      <c r="ET39"/>
      <c r="EU39"/>
      <c r="EV39"/>
      <c r="EW39"/>
      <c r="EX39"/>
      <c r="EY39"/>
      <c r="EZ39"/>
    </row>
    <row r="40" spans="1:156" ht="14">
      <c r="A40" s="1">
        <f t="shared" si="6"/>
        <v>19</v>
      </c>
      <c r="B40" s="4">
        <f t="shared" si="7"/>
        <v>41306</v>
      </c>
      <c r="C40" s="4">
        <f t="shared" si="8"/>
        <v>41312</v>
      </c>
      <c r="D40" s="3" t="s">
        <v>57</v>
      </c>
      <c r="E40" s="3" t="s">
        <v>23</v>
      </c>
      <c r="F40" s="3" t="s">
        <v>52</v>
      </c>
      <c r="G40" s="5" t="s">
        <v>51</v>
      </c>
      <c r="H40" s="5" t="s">
        <v>251</v>
      </c>
      <c r="I40" s="5"/>
      <c r="J40" s="5"/>
      <c r="K40" s="15">
        <v>51.67</v>
      </c>
      <c r="L40" s="1">
        <f t="shared" si="13"/>
        <v>216.29000000000002</v>
      </c>
      <c r="M40" s="15">
        <v>0</v>
      </c>
      <c r="N40" s="15">
        <v>1923.39</v>
      </c>
      <c r="P40" s="1">
        <f t="shared" si="14"/>
        <v>6020.1199999999799</v>
      </c>
      <c r="Q40" s="109">
        <f t="shared" si="11"/>
        <v>6255.9699999999793</v>
      </c>
      <c r="T40" s="15">
        <v>75</v>
      </c>
      <c r="U40" s="15">
        <v>3.2999999999999901</v>
      </c>
      <c r="V40" s="15">
        <v>3.72</v>
      </c>
      <c r="W40" s="15"/>
      <c r="X40" s="15"/>
      <c r="Z40" s="1">
        <v>41.6</v>
      </c>
      <c r="AA40" s="1">
        <f t="shared" si="24"/>
        <v>132.79999999999998</v>
      </c>
      <c r="AC40" s="1">
        <v>1499.9999999999995</v>
      </c>
      <c r="AD40" s="1">
        <f t="shared" si="25"/>
        <v>4300</v>
      </c>
      <c r="AE40" s="1">
        <v>0</v>
      </c>
      <c r="AF40" s="1">
        <v>82</v>
      </c>
      <c r="AG40" s="71"/>
      <c r="AJ40" s="1">
        <v>3.2</v>
      </c>
      <c r="AL40" s="26">
        <v>0</v>
      </c>
      <c r="AM40" s="40">
        <v>73.984081000000003</v>
      </c>
      <c r="AN40" s="15"/>
      <c r="AO40" s="40">
        <v>277.21038798000001</v>
      </c>
      <c r="AP40" s="40">
        <v>49.898907985000022</v>
      </c>
      <c r="AQ40" s="39">
        <f t="shared" si="32"/>
        <v>205.34949401999998</v>
      </c>
      <c r="AT40" s="15"/>
      <c r="AU40" s="15"/>
      <c r="BF40" s="110">
        <v>1</v>
      </c>
      <c r="BH40" s="39">
        <f t="shared" si="26"/>
        <v>49.898907985000022</v>
      </c>
      <c r="BI40" s="25"/>
      <c r="BJ40" s="25"/>
      <c r="BK40" s="25"/>
      <c r="BL40" s="25"/>
      <c r="BM40" s="25">
        <v>42.5</v>
      </c>
      <c r="BN40" s="1">
        <f t="shared" si="27"/>
        <v>295.5</v>
      </c>
      <c r="BO40" s="1">
        <v>0.97</v>
      </c>
      <c r="BP40" s="1">
        <v>97</v>
      </c>
      <c r="BS40" s="1" t="s">
        <v>214</v>
      </c>
      <c r="BT40" s="1">
        <v>277.21038798000001</v>
      </c>
      <c r="BU40" s="1">
        <v>271</v>
      </c>
      <c r="BV40" s="1">
        <v>211</v>
      </c>
      <c r="BW40" s="1">
        <v>1200</v>
      </c>
      <c r="BX40" s="1">
        <v>6.2103879800000072</v>
      </c>
      <c r="BY40" s="41">
        <v>47.442372000000006</v>
      </c>
      <c r="CB40" s="1" t="s">
        <v>287</v>
      </c>
      <c r="CG40" s="40">
        <v>24.385714285714283</v>
      </c>
      <c r="CH40" s="40">
        <v>50.975714285714282</v>
      </c>
      <c r="CI40" s="40">
        <v>2.06</v>
      </c>
      <c r="CJ40" s="40">
        <v>23.142857142857142</v>
      </c>
      <c r="CK40" s="40">
        <v>38.57</v>
      </c>
      <c r="CL40" s="40">
        <v>0</v>
      </c>
      <c r="CM40" s="40">
        <v>1.1685714285714286</v>
      </c>
      <c r="CO40" s="6"/>
      <c r="CP40" s="6"/>
      <c r="CS40" s="23">
        <f t="shared" si="0"/>
        <v>51.67</v>
      </c>
      <c r="CT40" s="23">
        <f t="shared" si="1"/>
        <v>42.5</v>
      </c>
      <c r="CU40" s="23">
        <f t="shared" si="2"/>
        <v>41.6</v>
      </c>
      <c r="CX40" s="23">
        <f t="shared" si="5"/>
        <v>47.442372000000006</v>
      </c>
      <c r="CY40" s="23">
        <f t="shared" si="28"/>
        <v>216.29000000000002</v>
      </c>
      <c r="CZ40" s="23">
        <f t="shared" si="28"/>
        <v>295.5</v>
      </c>
      <c r="DA40" s="23">
        <f t="shared" si="28"/>
        <v>132.79999999999998</v>
      </c>
      <c r="DD40" s="23">
        <f t="shared" si="15"/>
        <v>237.80895200000003</v>
      </c>
      <c r="DE40" s="39">
        <f t="shared" si="29"/>
        <v>205.34949401999998</v>
      </c>
      <c r="DH40" s="1">
        <f t="shared" si="16"/>
        <v>75</v>
      </c>
      <c r="DI40" s="1">
        <f t="shared" si="12"/>
        <v>1923.39</v>
      </c>
      <c r="DJ40" s="1">
        <f t="shared" si="17"/>
        <v>1634.8815</v>
      </c>
      <c r="DK40" s="1">
        <f t="shared" si="18"/>
        <v>2461.9392000000003</v>
      </c>
      <c r="DL40" s="23">
        <f t="shared" ref="DL40:DL56" si="34">DK40*0.9</f>
        <v>2215.7452800000001</v>
      </c>
      <c r="DM40" s="1" t="str">
        <f t="shared" si="20"/>
        <v/>
      </c>
      <c r="DN40" s="1" t="str">
        <f t="shared" si="21"/>
        <v/>
      </c>
      <c r="DO40" s="1">
        <f t="shared" si="22"/>
        <v>1499.9999999999995</v>
      </c>
      <c r="DP40" s="1">
        <f t="shared" si="23"/>
        <v>82</v>
      </c>
      <c r="DT40" s="1">
        <f t="shared" si="30"/>
        <v>6655.1929599999758</v>
      </c>
      <c r="DZ40" s="1">
        <f t="shared" si="33"/>
        <v>6020.1199999999799</v>
      </c>
      <c r="EK40" s="1">
        <f t="shared" si="31"/>
        <v>14.249999999999989</v>
      </c>
      <c r="EN40"/>
      <c r="EO40"/>
      <c r="EP40"/>
      <c r="EQ40"/>
      <c r="ER40"/>
      <c r="ES40"/>
      <c r="ET40"/>
      <c r="EU40"/>
      <c r="EV40"/>
      <c r="EW40"/>
      <c r="EX40"/>
      <c r="EY40"/>
      <c r="EZ40"/>
    </row>
    <row r="41" spans="1:156" ht="14">
      <c r="A41" s="1">
        <f t="shared" si="6"/>
        <v>20</v>
      </c>
      <c r="B41" s="4">
        <f t="shared" si="7"/>
        <v>41313</v>
      </c>
      <c r="C41" s="4">
        <f t="shared" si="8"/>
        <v>41319</v>
      </c>
      <c r="D41" s="3" t="s">
        <v>57</v>
      </c>
      <c r="E41" s="3" t="s">
        <v>23</v>
      </c>
      <c r="F41" s="3" t="s">
        <v>52</v>
      </c>
      <c r="G41" s="5" t="s">
        <v>51</v>
      </c>
      <c r="H41" s="5" t="s">
        <v>251</v>
      </c>
      <c r="I41" s="5"/>
      <c r="J41" s="5"/>
      <c r="K41" s="15">
        <v>46.99</v>
      </c>
      <c r="L41" s="1">
        <f t="shared" si="13"/>
        <v>263.28000000000003</v>
      </c>
      <c r="M41" s="15">
        <v>3.08</v>
      </c>
      <c r="N41" s="15">
        <v>1559.94</v>
      </c>
      <c r="P41" s="1">
        <f t="shared" si="14"/>
        <v>7580.0599999999795</v>
      </c>
      <c r="Q41" s="109">
        <f t="shared" si="11"/>
        <v>7815.9099999999798</v>
      </c>
      <c r="T41" s="15">
        <v>75</v>
      </c>
      <c r="U41" s="15">
        <v>3.2999999999999901</v>
      </c>
      <c r="V41" s="15">
        <v>3.3199999999999901</v>
      </c>
      <c r="W41" s="15">
        <v>23.84</v>
      </c>
      <c r="X41" s="15">
        <v>54.25</v>
      </c>
      <c r="Z41" s="1">
        <v>45.1</v>
      </c>
      <c r="AA41" s="1">
        <f t="shared" si="24"/>
        <v>177.89999999999998</v>
      </c>
      <c r="AC41" s="1">
        <v>1599.9999999999991</v>
      </c>
      <c r="AD41" s="1">
        <f t="shared" si="25"/>
        <v>5899.9999999999991</v>
      </c>
      <c r="AE41" s="1">
        <v>0</v>
      </c>
      <c r="AF41" s="1">
        <v>89</v>
      </c>
      <c r="AG41" s="71"/>
      <c r="AJ41" s="1">
        <v>4.0999999999999996</v>
      </c>
      <c r="AL41" s="26">
        <v>4.5999999999999996</v>
      </c>
      <c r="AM41" s="40">
        <v>31.293743999999997</v>
      </c>
      <c r="AN41" s="15"/>
      <c r="AO41" s="40">
        <v>263.68888734000001</v>
      </c>
      <c r="AP41" s="40">
        <v>49.415244639999997</v>
      </c>
      <c r="AQ41" s="39">
        <f t="shared" si="32"/>
        <v>254.76473865999998</v>
      </c>
      <c r="AT41" s="1">
        <v>8.09</v>
      </c>
      <c r="AV41" s="15">
        <v>0.95</v>
      </c>
      <c r="AW41" s="15">
        <v>6.79</v>
      </c>
      <c r="AX41" s="15">
        <v>5.81</v>
      </c>
      <c r="AY41" s="15">
        <v>2.42</v>
      </c>
      <c r="AZ41" s="1">
        <v>293.10000000000002</v>
      </c>
      <c r="BA41" s="15">
        <v>49.6</v>
      </c>
      <c r="BB41" s="1">
        <v>3.4</v>
      </c>
      <c r="BC41" s="23">
        <v>0</v>
      </c>
      <c r="BD41" s="1">
        <v>95</v>
      </c>
      <c r="BE41" s="1">
        <f>AT41*1000</f>
        <v>8090</v>
      </c>
      <c r="BF41" s="110">
        <v>2</v>
      </c>
      <c r="BH41" s="39">
        <f t="shared" si="26"/>
        <v>49.415244639999997</v>
      </c>
      <c r="BI41" s="25"/>
      <c r="BJ41" s="25"/>
      <c r="BK41" s="25"/>
      <c r="BL41" s="25"/>
      <c r="BM41" s="25">
        <v>44.999999999999993</v>
      </c>
      <c r="BN41" s="1">
        <f t="shared" si="27"/>
        <v>340.5</v>
      </c>
      <c r="BO41" s="1">
        <v>1</v>
      </c>
      <c r="BP41" s="1">
        <v>100</v>
      </c>
      <c r="BS41" s="1" t="s">
        <v>215</v>
      </c>
      <c r="BT41" s="1">
        <v>263.68888734000001</v>
      </c>
      <c r="BU41" s="1">
        <v>271</v>
      </c>
      <c r="BV41" s="1">
        <v>211</v>
      </c>
      <c r="BW41" s="1">
        <v>1200</v>
      </c>
      <c r="BX41" s="1">
        <v>-7.311112659999992</v>
      </c>
      <c r="BY41" s="41">
        <v>52.155828000000007</v>
      </c>
      <c r="CB41" s="1">
        <v>3.4</v>
      </c>
      <c r="CG41" s="40">
        <v>25.064285714285713</v>
      </c>
      <c r="CH41" s="40">
        <v>53.47428571428572</v>
      </c>
      <c r="CI41" s="40">
        <v>1.8742857142857141</v>
      </c>
      <c r="CJ41" s="40">
        <v>22.08285714285714</v>
      </c>
      <c r="CK41" s="40">
        <v>37.18</v>
      </c>
      <c r="CL41" s="40">
        <v>4.5999999999999996</v>
      </c>
      <c r="CM41" s="40">
        <v>1.3128571428571429</v>
      </c>
      <c r="CO41" s="6"/>
      <c r="CP41" s="6"/>
      <c r="CS41" s="23">
        <f t="shared" si="0"/>
        <v>46.99</v>
      </c>
      <c r="CT41" s="23">
        <f t="shared" si="1"/>
        <v>44.999999999999993</v>
      </c>
      <c r="CU41" s="23">
        <f t="shared" si="2"/>
        <v>45.1</v>
      </c>
      <c r="CX41" s="23">
        <f t="shared" si="5"/>
        <v>52.155828000000007</v>
      </c>
      <c r="CY41" s="23">
        <f t="shared" si="28"/>
        <v>263.28000000000003</v>
      </c>
      <c r="CZ41" s="23">
        <f t="shared" si="28"/>
        <v>340.5</v>
      </c>
      <c r="DA41" s="23">
        <f t="shared" si="28"/>
        <v>177.89999999999998</v>
      </c>
      <c r="DD41" s="23">
        <f t="shared" si="15"/>
        <v>289.96478000000002</v>
      </c>
      <c r="DE41" s="39">
        <f t="shared" si="29"/>
        <v>254.76473865999998</v>
      </c>
      <c r="DH41" s="1">
        <f t="shared" si="16"/>
        <v>75</v>
      </c>
      <c r="DI41" s="1">
        <f t="shared" si="12"/>
        <v>1559.94</v>
      </c>
      <c r="DJ41" s="1">
        <f t="shared" si="17"/>
        <v>1325.9490000000001</v>
      </c>
      <c r="DK41" s="1">
        <f t="shared" si="18"/>
        <v>1996.7232000000001</v>
      </c>
      <c r="DL41" s="23">
        <f t="shared" si="34"/>
        <v>1797.0508800000002</v>
      </c>
      <c r="DM41" s="1">
        <f t="shared" si="20"/>
        <v>8090</v>
      </c>
      <c r="DN41" s="1">
        <f t="shared" si="21"/>
        <v>95</v>
      </c>
      <c r="DO41" s="1">
        <f t="shared" si="22"/>
        <v>1599.9999999999991</v>
      </c>
      <c r="DP41" s="1">
        <f t="shared" si="23"/>
        <v>89</v>
      </c>
      <c r="DQ41" s="1">
        <v>1</v>
      </c>
      <c r="DR41" s="1">
        <f>DM41</f>
        <v>8090</v>
      </c>
      <c r="DS41" s="1">
        <f>DM41</f>
        <v>8090</v>
      </c>
      <c r="DT41" s="130">
        <f t="shared" si="30"/>
        <v>8452.2438399999755</v>
      </c>
      <c r="DZ41" s="130">
        <f t="shared" si="33"/>
        <v>7580.0599999999795</v>
      </c>
      <c r="EK41" s="1">
        <f t="shared" si="31"/>
        <v>17.329999999999991</v>
      </c>
      <c r="EN41"/>
      <c r="EO41"/>
      <c r="EP41"/>
      <c r="EQ41"/>
      <c r="ER41"/>
      <c r="ES41"/>
      <c r="ET41"/>
      <c r="EU41"/>
      <c r="EV41"/>
      <c r="EW41"/>
      <c r="EX41"/>
      <c r="EY41"/>
      <c r="EZ41"/>
    </row>
    <row r="42" spans="1:156" ht="14">
      <c r="A42" s="1">
        <f t="shared" si="6"/>
        <v>21</v>
      </c>
      <c r="B42" s="4">
        <f t="shared" si="7"/>
        <v>41320</v>
      </c>
      <c r="C42" s="4">
        <f t="shared" si="8"/>
        <v>41326</v>
      </c>
      <c r="D42" s="3" t="s">
        <v>57</v>
      </c>
      <c r="E42" s="3" t="s">
        <v>23</v>
      </c>
      <c r="F42" s="3" t="s">
        <v>52</v>
      </c>
      <c r="G42" s="5" t="s">
        <v>51</v>
      </c>
      <c r="H42" s="5" t="s">
        <v>251</v>
      </c>
      <c r="I42" s="5"/>
      <c r="J42" s="5"/>
      <c r="K42" s="15">
        <v>46.99</v>
      </c>
      <c r="L42" s="1">
        <f t="shared" si="13"/>
        <v>310.27000000000004</v>
      </c>
      <c r="M42" s="15">
        <v>4.5199999999999898</v>
      </c>
      <c r="N42" s="15">
        <v>1531.3</v>
      </c>
      <c r="P42" s="1">
        <f t="shared" si="14"/>
        <v>9111.3599999999788</v>
      </c>
      <c r="Q42" s="109">
        <f t="shared" si="11"/>
        <v>9347.2099999999791</v>
      </c>
      <c r="T42" s="15">
        <v>82.999999999999901</v>
      </c>
      <c r="U42" s="15">
        <v>6.04</v>
      </c>
      <c r="V42" s="15">
        <v>3.25999999999999</v>
      </c>
      <c r="W42" s="15"/>
      <c r="X42" s="15"/>
      <c r="Z42" s="1">
        <v>45.2</v>
      </c>
      <c r="AA42" s="1">
        <f t="shared" si="24"/>
        <v>223.09999999999997</v>
      </c>
      <c r="AC42" s="1">
        <v>1900.0000000000018</v>
      </c>
      <c r="AD42" s="1">
        <f t="shared" si="25"/>
        <v>7800.0000000000009</v>
      </c>
      <c r="AE42" s="1">
        <v>0.2</v>
      </c>
      <c r="AF42" s="1">
        <v>94</v>
      </c>
      <c r="AG42" s="71"/>
      <c r="AJ42" s="1">
        <v>5</v>
      </c>
      <c r="AL42" s="26">
        <v>7.4</v>
      </c>
      <c r="AM42" s="40">
        <v>32.925065000000011</v>
      </c>
      <c r="AN42" s="15"/>
      <c r="AO42" s="40">
        <v>255.23794944000002</v>
      </c>
      <c r="AP42" s="40">
        <v>48.776002899999995</v>
      </c>
      <c r="AQ42" s="39">
        <f t="shared" si="32"/>
        <v>303.54074155999996</v>
      </c>
      <c r="BF42" s="110">
        <v>2</v>
      </c>
      <c r="BH42" s="39">
        <f t="shared" si="26"/>
        <v>48.776002899999995</v>
      </c>
      <c r="BM42" s="1">
        <v>43</v>
      </c>
      <c r="BN42" s="1">
        <f t="shared" si="27"/>
        <v>383.5</v>
      </c>
      <c r="BO42" s="1">
        <v>1</v>
      </c>
      <c r="BP42" s="1">
        <v>100</v>
      </c>
      <c r="BS42" s="1" t="s">
        <v>216</v>
      </c>
      <c r="BT42" s="1">
        <v>255.23794944000002</v>
      </c>
      <c r="BU42" s="1">
        <v>271</v>
      </c>
      <c r="BV42" s="1">
        <v>211</v>
      </c>
      <c r="BW42" s="1">
        <v>1200</v>
      </c>
      <c r="BX42" s="1">
        <v>-15.762050559999977</v>
      </c>
      <c r="BY42" s="41">
        <v>50.173807999999994</v>
      </c>
      <c r="CG42" s="40">
        <v>23.562857142857144</v>
      </c>
      <c r="CH42" s="40">
        <v>55.138571428571424</v>
      </c>
      <c r="CI42" s="40">
        <v>1.474285714285714</v>
      </c>
      <c r="CJ42" s="40">
        <v>21.8</v>
      </c>
      <c r="CK42" s="40">
        <v>33.979999999999997</v>
      </c>
      <c r="CL42" s="40">
        <v>7.4</v>
      </c>
      <c r="CM42" s="40">
        <v>1.3514285714285712</v>
      </c>
      <c r="CO42" s="6"/>
      <c r="CP42" s="6"/>
      <c r="CS42" s="23">
        <f t="shared" si="0"/>
        <v>46.99</v>
      </c>
      <c r="CT42" s="23">
        <f t="shared" si="1"/>
        <v>43</v>
      </c>
      <c r="CU42" s="23">
        <f t="shared" si="2"/>
        <v>45.2</v>
      </c>
      <c r="CX42" s="23">
        <f t="shared" si="5"/>
        <v>50.173807999999994</v>
      </c>
      <c r="CY42" s="23">
        <f t="shared" si="28"/>
        <v>310.27000000000004</v>
      </c>
      <c r="CZ42" s="23">
        <f t="shared" si="28"/>
        <v>383.5</v>
      </c>
      <c r="DA42" s="23">
        <f t="shared" si="28"/>
        <v>223.09999999999997</v>
      </c>
      <c r="DD42" s="23">
        <f t="shared" si="15"/>
        <v>340.13858800000003</v>
      </c>
      <c r="DE42" s="39">
        <f t="shared" si="29"/>
        <v>303.54074155999996</v>
      </c>
      <c r="DH42" s="1">
        <f t="shared" si="16"/>
        <v>82.999999999999901</v>
      </c>
      <c r="DI42" s="1">
        <f t="shared" si="12"/>
        <v>1531.3</v>
      </c>
      <c r="DJ42" s="1">
        <f t="shared" si="17"/>
        <v>1301.605</v>
      </c>
      <c r="DK42" s="1">
        <f t="shared" si="18"/>
        <v>1960.0640000000001</v>
      </c>
      <c r="DL42" s="23">
        <f t="shared" si="34"/>
        <v>1764.0576000000001</v>
      </c>
      <c r="DM42" s="1" t="str">
        <f t="shared" si="20"/>
        <v/>
      </c>
      <c r="DN42" s="1" t="str">
        <f t="shared" si="21"/>
        <v/>
      </c>
      <c r="DO42" s="1">
        <f t="shared" si="22"/>
        <v>1900.0000000000018</v>
      </c>
      <c r="DP42" s="1">
        <f t="shared" si="23"/>
        <v>94</v>
      </c>
      <c r="DR42" s="1">
        <f t="shared" ref="DR42:DR56" si="35">DR41+DJ42</f>
        <v>9391.6049999999996</v>
      </c>
      <c r="DS42" s="1">
        <f t="shared" ref="DS42:DS56" si="36">DS41+DL42</f>
        <v>9854.0576000000001</v>
      </c>
      <c r="DT42" s="1">
        <f t="shared" si="30"/>
        <v>10216.301439999976</v>
      </c>
      <c r="DZ42" s="1">
        <f t="shared" si="33"/>
        <v>9111.3599999999788</v>
      </c>
      <c r="EK42" s="1">
        <f t="shared" si="31"/>
        <v>21.84999999999998</v>
      </c>
      <c r="EN42"/>
      <c r="EO42"/>
      <c r="EP42"/>
      <c r="EQ42"/>
      <c r="ER42"/>
      <c r="ES42"/>
      <c r="ET42"/>
      <c r="EU42"/>
      <c r="EV42"/>
      <c r="EW42"/>
      <c r="EX42"/>
      <c r="EY42"/>
      <c r="EZ42"/>
    </row>
    <row r="43" spans="1:156" ht="14">
      <c r="A43" s="1">
        <f t="shared" si="6"/>
        <v>22</v>
      </c>
      <c r="B43" s="4">
        <f t="shared" si="7"/>
        <v>41327</v>
      </c>
      <c r="C43" s="4">
        <f t="shared" si="8"/>
        <v>41333</v>
      </c>
      <c r="D43" s="3" t="s">
        <v>57</v>
      </c>
      <c r="E43" s="3" t="s">
        <v>23</v>
      </c>
      <c r="F43" s="3" t="s">
        <v>52</v>
      </c>
      <c r="G43" s="5" t="s">
        <v>51</v>
      </c>
      <c r="H43" s="5" t="s">
        <v>251</v>
      </c>
      <c r="I43" s="5"/>
      <c r="J43" s="5"/>
      <c r="K43" s="15">
        <v>44.2899999999999</v>
      </c>
      <c r="L43" s="1">
        <f t="shared" si="13"/>
        <v>354.55999999999995</v>
      </c>
      <c r="M43" s="15">
        <v>7.19</v>
      </c>
      <c r="N43" s="15">
        <v>1697.6099999999899</v>
      </c>
      <c r="P43" s="1">
        <f t="shared" si="14"/>
        <v>10808.969999999968</v>
      </c>
      <c r="Q43" s="109">
        <f t="shared" si="11"/>
        <v>11044.819999999969</v>
      </c>
      <c r="T43" s="15">
        <v>82.999999999999901</v>
      </c>
      <c r="U43" s="15">
        <v>6.04</v>
      </c>
      <c r="V43" s="15">
        <v>3.83</v>
      </c>
      <c r="W43" s="15"/>
      <c r="X43" s="15"/>
      <c r="Z43" s="1">
        <v>48</v>
      </c>
      <c r="AA43" s="1">
        <f t="shared" si="24"/>
        <v>271.09999999999997</v>
      </c>
      <c r="AC43" s="1">
        <v>1699.9999999999991</v>
      </c>
      <c r="AD43" s="1">
        <f t="shared" si="25"/>
        <v>9500</v>
      </c>
      <c r="AE43" s="1">
        <v>1.9</v>
      </c>
      <c r="AF43" s="1">
        <v>94</v>
      </c>
      <c r="AG43" s="71"/>
      <c r="AJ43" s="1">
        <v>5</v>
      </c>
      <c r="AL43" s="26">
        <v>0</v>
      </c>
      <c r="AM43" s="40">
        <v>32.760062999999995</v>
      </c>
      <c r="AN43" s="15"/>
      <c r="AO43" s="40">
        <v>229.88513574000001</v>
      </c>
      <c r="AP43" s="40">
        <v>58.112876700000008</v>
      </c>
      <c r="AQ43" s="39">
        <f t="shared" si="32"/>
        <v>361.65361825999997</v>
      </c>
      <c r="AT43" s="15">
        <v>7.93</v>
      </c>
      <c r="AU43" s="15"/>
      <c r="AV43" s="15">
        <v>0.97</v>
      </c>
      <c r="AW43" s="15">
        <v>4.29</v>
      </c>
      <c r="AX43" s="15">
        <v>4.3899999999999997</v>
      </c>
      <c r="AY43" s="15">
        <v>2.74</v>
      </c>
      <c r="AZ43" s="1">
        <v>153.30000000000001</v>
      </c>
      <c r="BA43" s="15">
        <v>47.7</v>
      </c>
      <c r="BB43" s="1">
        <v>3.43</v>
      </c>
      <c r="BC43" s="23">
        <v>0.52500000000000002</v>
      </c>
      <c r="BD43" s="1">
        <v>97</v>
      </c>
      <c r="BE43" s="1">
        <f>AT43*1000</f>
        <v>7930</v>
      </c>
      <c r="BF43" s="110">
        <v>3</v>
      </c>
      <c r="BH43" s="39">
        <f t="shared" si="26"/>
        <v>58.112876700000008</v>
      </c>
      <c r="BM43" s="1">
        <v>40.900000000000006</v>
      </c>
      <c r="BN43" s="1">
        <f t="shared" si="27"/>
        <v>424.4</v>
      </c>
      <c r="BO43" s="1">
        <v>1</v>
      </c>
      <c r="BP43" s="1">
        <v>100</v>
      </c>
      <c r="BS43" s="1" t="s">
        <v>217</v>
      </c>
      <c r="BT43" s="1">
        <v>229.88513574000001</v>
      </c>
      <c r="BU43" s="1">
        <v>271</v>
      </c>
      <c r="BV43" s="1">
        <v>211</v>
      </c>
      <c r="BW43" s="1">
        <v>1200</v>
      </c>
      <c r="BX43" s="1">
        <v>-41.11486425999999</v>
      </c>
      <c r="BY43" s="41">
        <v>56.002348000000005</v>
      </c>
      <c r="CB43" s="1">
        <v>3.43</v>
      </c>
      <c r="CG43" s="40">
        <v>24.21857142857143</v>
      </c>
      <c r="CH43" s="40">
        <v>50.160000000000004</v>
      </c>
      <c r="CI43" s="40">
        <v>2.1342857142857143</v>
      </c>
      <c r="CJ43" s="40">
        <v>23.34</v>
      </c>
      <c r="CK43" s="40">
        <v>38.540000000000006</v>
      </c>
      <c r="CL43" s="40">
        <v>0</v>
      </c>
      <c r="CM43" s="40">
        <v>1.1999999999999997</v>
      </c>
      <c r="CO43" s="6"/>
      <c r="CP43" s="6"/>
      <c r="CS43" s="23">
        <f t="shared" si="0"/>
        <v>44.2899999999999</v>
      </c>
      <c r="CT43" s="23">
        <f t="shared" si="1"/>
        <v>40.900000000000006</v>
      </c>
      <c r="CU43" s="23">
        <f t="shared" si="2"/>
        <v>48</v>
      </c>
      <c r="CX43" s="23">
        <f t="shared" si="5"/>
        <v>56.002348000000005</v>
      </c>
      <c r="CY43" s="23">
        <f t="shared" si="28"/>
        <v>354.55999999999995</v>
      </c>
      <c r="CZ43" s="23">
        <f t="shared" si="28"/>
        <v>424.4</v>
      </c>
      <c r="DA43" s="23">
        <f t="shared" si="28"/>
        <v>271.09999999999997</v>
      </c>
      <c r="DD43" s="23">
        <f t="shared" si="15"/>
        <v>396.14093600000001</v>
      </c>
      <c r="DE43" s="39">
        <f t="shared" si="29"/>
        <v>361.65361825999997</v>
      </c>
      <c r="DH43" s="1">
        <f t="shared" si="16"/>
        <v>82.999999999999901</v>
      </c>
      <c r="DI43" s="1">
        <f t="shared" si="12"/>
        <v>1697.6099999999899</v>
      </c>
      <c r="DJ43" s="1">
        <f t="shared" si="17"/>
        <v>1442.9684999999913</v>
      </c>
      <c r="DK43" s="1">
        <f t="shared" si="18"/>
        <v>2172.9407999999871</v>
      </c>
      <c r="DL43" s="23">
        <f t="shared" si="34"/>
        <v>1955.6467199999884</v>
      </c>
      <c r="DM43" s="1">
        <f t="shared" si="20"/>
        <v>7930</v>
      </c>
      <c r="DN43" s="1">
        <f t="shared" si="21"/>
        <v>97</v>
      </c>
      <c r="DO43" s="1">
        <f t="shared" si="22"/>
        <v>1699.9999999999991</v>
      </c>
      <c r="DP43" s="1">
        <f t="shared" si="23"/>
        <v>94</v>
      </c>
      <c r="DQ43" s="1">
        <v>2</v>
      </c>
      <c r="DR43" s="1">
        <f t="shared" si="35"/>
        <v>10834.573499999991</v>
      </c>
      <c r="DS43" s="1">
        <f t="shared" si="36"/>
        <v>11809.704319999988</v>
      </c>
      <c r="DT43" s="130">
        <f t="shared" si="30"/>
        <v>12171.948159999964</v>
      </c>
      <c r="DZ43" s="130">
        <f t="shared" si="33"/>
        <v>10808.969999999968</v>
      </c>
      <c r="EK43" s="1">
        <f t="shared" si="31"/>
        <v>29.039999999999981</v>
      </c>
      <c r="EN43"/>
      <c r="EO43"/>
      <c r="EP43"/>
      <c r="EQ43"/>
      <c r="ER43"/>
      <c r="ES43"/>
      <c r="ET43"/>
      <c r="EU43"/>
      <c r="EV43"/>
      <c r="EW43"/>
      <c r="EX43"/>
      <c r="EY43"/>
      <c r="EZ43"/>
    </row>
    <row r="44" spans="1:156" ht="14">
      <c r="A44" s="1">
        <f t="shared" si="6"/>
        <v>23</v>
      </c>
      <c r="B44" s="4">
        <f t="shared" si="7"/>
        <v>41334</v>
      </c>
      <c r="C44" s="4">
        <f t="shared" si="8"/>
        <v>41340</v>
      </c>
      <c r="D44" s="3" t="s">
        <v>57</v>
      </c>
      <c r="E44" s="3" t="s">
        <v>23</v>
      </c>
      <c r="F44" s="3" t="s">
        <v>52</v>
      </c>
      <c r="G44" s="5" t="s">
        <v>51</v>
      </c>
      <c r="H44" s="5" t="s">
        <v>251</v>
      </c>
      <c r="I44" s="5"/>
      <c r="J44" s="5"/>
      <c r="K44" s="15">
        <v>48.53</v>
      </c>
      <c r="L44" s="1">
        <f t="shared" si="13"/>
        <v>403.08999999999992</v>
      </c>
      <c r="M44" s="15">
        <v>0.71999999999999897</v>
      </c>
      <c r="N44" s="15">
        <v>1658.39</v>
      </c>
      <c r="P44" s="1">
        <f t="shared" si="14"/>
        <v>12467.359999999968</v>
      </c>
      <c r="Q44" s="109">
        <f t="shared" si="11"/>
        <v>12703.209999999968</v>
      </c>
      <c r="T44" s="15">
        <v>82.999999999999901</v>
      </c>
      <c r="U44" s="15">
        <v>6.04</v>
      </c>
      <c r="V44" s="15">
        <v>3.4199999999999902</v>
      </c>
      <c r="W44" s="15"/>
      <c r="X44" s="15"/>
      <c r="Z44" s="1">
        <v>40.800000000000004</v>
      </c>
      <c r="AA44" s="1">
        <f t="shared" si="24"/>
        <v>311.89999999999998</v>
      </c>
      <c r="AC44" s="1">
        <v>1600.0000000000018</v>
      </c>
      <c r="AD44" s="1">
        <f t="shared" si="25"/>
        <v>11100.000000000002</v>
      </c>
      <c r="AE44" s="1">
        <v>3.5</v>
      </c>
      <c r="AF44" s="1">
        <v>94</v>
      </c>
      <c r="AG44" s="71"/>
      <c r="AJ44" s="1">
        <v>5</v>
      </c>
      <c r="AL44" s="15">
        <v>0</v>
      </c>
      <c r="AM44" s="40">
        <v>94.910139999999998</v>
      </c>
      <c r="AN44" s="15"/>
      <c r="AO44" s="40">
        <v>269.18199697500006</v>
      </c>
      <c r="AP44" s="40">
        <v>55.613278764999947</v>
      </c>
      <c r="AQ44" s="39">
        <f t="shared" si="32"/>
        <v>417.26689702499993</v>
      </c>
      <c r="BF44" s="110">
        <v>3</v>
      </c>
      <c r="BH44" s="39">
        <f t="shared" si="26"/>
        <v>55.613278764999947</v>
      </c>
      <c r="BM44" s="1">
        <v>38.9</v>
      </c>
      <c r="BN44" s="1">
        <f t="shared" si="27"/>
        <v>463.29999999999995</v>
      </c>
      <c r="BO44" s="1">
        <v>1</v>
      </c>
      <c r="BP44" s="1">
        <v>100</v>
      </c>
      <c r="BS44" s="1" t="s">
        <v>218</v>
      </c>
      <c r="BT44" s="1">
        <v>269.18199697500006</v>
      </c>
      <c r="BU44" s="1">
        <v>271</v>
      </c>
      <c r="BV44" s="1">
        <v>211</v>
      </c>
      <c r="BW44" s="1">
        <v>1200</v>
      </c>
      <c r="BX44" s="1">
        <v>-1.818003024999939</v>
      </c>
      <c r="BY44" s="41">
        <v>52.09232200000001</v>
      </c>
      <c r="CG44" s="40">
        <v>23.497142857142855</v>
      </c>
      <c r="CH44" s="40">
        <v>54.428571428571431</v>
      </c>
      <c r="CI44" s="40">
        <v>1.7</v>
      </c>
      <c r="CJ44" s="40">
        <v>19.084285714285709</v>
      </c>
      <c r="CK44" s="40">
        <v>32.36</v>
      </c>
      <c r="CL44" s="40">
        <v>0</v>
      </c>
      <c r="CM44" s="40">
        <v>1.205714285714286</v>
      </c>
      <c r="CO44" s="6"/>
      <c r="CP44" s="6"/>
      <c r="CS44" s="23">
        <f t="shared" si="0"/>
        <v>48.53</v>
      </c>
      <c r="CT44" s="23">
        <f t="shared" si="1"/>
        <v>38.9</v>
      </c>
      <c r="CU44" s="23">
        <f t="shared" si="2"/>
        <v>40.800000000000004</v>
      </c>
      <c r="CX44" s="23">
        <f t="shared" si="5"/>
        <v>52.09232200000001</v>
      </c>
      <c r="CY44" s="23">
        <f t="shared" si="28"/>
        <v>403.08999999999992</v>
      </c>
      <c r="CZ44" s="23">
        <f t="shared" si="28"/>
        <v>463.29999999999995</v>
      </c>
      <c r="DA44" s="23">
        <f t="shared" si="28"/>
        <v>311.89999999999998</v>
      </c>
      <c r="DD44" s="23">
        <f t="shared" si="15"/>
        <v>448.23325800000003</v>
      </c>
      <c r="DE44" s="39">
        <f t="shared" si="29"/>
        <v>417.26689702499993</v>
      </c>
      <c r="DH44" s="1">
        <f t="shared" si="16"/>
        <v>82.999999999999901</v>
      </c>
      <c r="DI44" s="1">
        <f t="shared" si="12"/>
        <v>1658.39</v>
      </c>
      <c r="DJ44" s="1">
        <f t="shared" si="17"/>
        <v>1409.6315</v>
      </c>
      <c r="DK44" s="1">
        <f t="shared" si="18"/>
        <v>2122.7392</v>
      </c>
      <c r="DL44" s="23">
        <f t="shared" si="34"/>
        <v>1910.4652800000001</v>
      </c>
      <c r="DM44" s="1" t="str">
        <f t="shared" si="20"/>
        <v/>
      </c>
      <c r="DN44" s="1" t="str">
        <f t="shared" si="21"/>
        <v/>
      </c>
      <c r="DO44" s="1">
        <f t="shared" si="22"/>
        <v>1600.0000000000018</v>
      </c>
      <c r="DP44" s="1">
        <f t="shared" si="23"/>
        <v>94</v>
      </c>
      <c r="DR44" s="1">
        <f t="shared" si="35"/>
        <v>12244.204999999991</v>
      </c>
      <c r="DS44" s="1">
        <f t="shared" si="36"/>
        <v>13720.169599999988</v>
      </c>
      <c r="DT44" s="1">
        <f t="shared" si="30"/>
        <v>14082.413439999964</v>
      </c>
      <c r="DZ44" s="1">
        <f t="shared" si="33"/>
        <v>12467.359999999968</v>
      </c>
      <c r="EK44" s="1">
        <f t="shared" si="31"/>
        <v>29.75999999999998</v>
      </c>
      <c r="EN44"/>
      <c r="EO44"/>
      <c r="EP44"/>
      <c r="EQ44"/>
      <c r="ER44"/>
      <c r="ES44"/>
      <c r="ET44"/>
      <c r="EU44"/>
      <c r="EV44"/>
      <c r="EW44"/>
      <c r="EX44"/>
      <c r="EY44"/>
      <c r="EZ44"/>
    </row>
    <row r="45" spans="1:156" ht="14">
      <c r="A45" s="1">
        <f t="shared" si="6"/>
        <v>24</v>
      </c>
      <c r="B45" s="4">
        <f t="shared" si="7"/>
        <v>41341</v>
      </c>
      <c r="C45" s="4">
        <f t="shared" si="8"/>
        <v>41347</v>
      </c>
      <c r="D45" s="3" t="s">
        <v>57</v>
      </c>
      <c r="E45" s="3" t="s">
        <v>23</v>
      </c>
      <c r="F45" s="3" t="s">
        <v>52</v>
      </c>
      <c r="G45" s="5" t="s">
        <v>51</v>
      </c>
      <c r="H45" s="5" t="s">
        <v>251</v>
      </c>
      <c r="I45" s="5"/>
      <c r="J45" s="5"/>
      <c r="K45" s="15">
        <v>40.5399999999999</v>
      </c>
      <c r="L45" s="1">
        <f t="shared" si="13"/>
        <v>443.62999999999982</v>
      </c>
      <c r="M45" s="15">
        <v>7.5899999999999901</v>
      </c>
      <c r="N45" s="15">
        <v>1438.3399999999899</v>
      </c>
      <c r="P45" s="1">
        <f t="shared" si="14"/>
        <v>13905.699999999957</v>
      </c>
      <c r="Q45" s="109">
        <f t="shared" si="11"/>
        <v>14141.549999999957</v>
      </c>
      <c r="T45" s="15">
        <v>82.999999999999901</v>
      </c>
      <c r="U45" s="15">
        <v>6.04</v>
      </c>
      <c r="V45" s="15">
        <v>3.5499999999999901</v>
      </c>
      <c r="W45" s="15"/>
      <c r="X45" s="15"/>
      <c r="Z45" s="1">
        <v>43.399999999999991</v>
      </c>
      <c r="AA45" s="1">
        <f t="shared" si="24"/>
        <v>355.29999999999995</v>
      </c>
      <c r="AC45" s="1">
        <v>1699.9999999999982</v>
      </c>
      <c r="AD45" s="1">
        <f t="shared" si="25"/>
        <v>12800</v>
      </c>
      <c r="AE45" s="1">
        <v>5.2</v>
      </c>
      <c r="AF45" s="1">
        <v>94</v>
      </c>
      <c r="AG45" s="71"/>
      <c r="AJ45" s="1">
        <v>4.9000000000000004</v>
      </c>
      <c r="AL45" s="1">
        <v>0</v>
      </c>
      <c r="AM45" s="39">
        <v>36.628557000000001</v>
      </c>
      <c r="AN45" s="1"/>
      <c r="AO45" s="39">
        <v>252.28012117500003</v>
      </c>
      <c r="AP45" s="39">
        <v>53.530432800000028</v>
      </c>
      <c r="AQ45" s="39">
        <f t="shared" si="32"/>
        <v>470.79732982499996</v>
      </c>
      <c r="AT45" s="15">
        <v>13.38</v>
      </c>
      <c r="AY45" s="1">
        <v>2.77</v>
      </c>
      <c r="AZ45" s="1">
        <v>241.2</v>
      </c>
      <c r="BA45" s="1">
        <v>50</v>
      </c>
      <c r="BB45" s="1">
        <v>2.58</v>
      </c>
      <c r="BE45" s="1">
        <f>AT45*1000</f>
        <v>13380</v>
      </c>
      <c r="BF45" s="110">
        <v>4</v>
      </c>
      <c r="BH45" s="39">
        <f t="shared" si="26"/>
        <v>53.530432800000028</v>
      </c>
      <c r="BM45" s="1">
        <v>36.6</v>
      </c>
      <c r="BN45" s="1">
        <f t="shared" si="27"/>
        <v>499.9</v>
      </c>
      <c r="BO45" s="1">
        <v>1</v>
      </c>
      <c r="BP45" s="1">
        <v>100</v>
      </c>
      <c r="BS45" s="1" t="s">
        <v>219</v>
      </c>
      <c r="BT45" s="1">
        <v>252.28012117500003</v>
      </c>
      <c r="BU45" s="1">
        <v>271</v>
      </c>
      <c r="BV45" s="1">
        <v>211</v>
      </c>
      <c r="BW45" s="1">
        <v>1200</v>
      </c>
      <c r="BX45" s="1">
        <v>-18.719878824999967</v>
      </c>
      <c r="BY45" s="41">
        <v>53.663813000000005</v>
      </c>
      <c r="CG45" s="40">
        <v>23.817142857142859</v>
      </c>
      <c r="CH45" s="40">
        <v>50.66571428571428</v>
      </c>
      <c r="CI45" s="40">
        <v>1.8499999999999999</v>
      </c>
      <c r="CJ45" s="40">
        <v>19.734285714285711</v>
      </c>
      <c r="CK45" s="40">
        <v>33.339999999999996</v>
      </c>
      <c r="CL45" s="40">
        <v>0</v>
      </c>
      <c r="CM45" s="40">
        <v>1.3057142857142856</v>
      </c>
      <c r="CO45" s="6"/>
      <c r="CP45" s="6"/>
      <c r="CS45" s="23">
        <f t="shared" si="0"/>
        <v>40.5399999999999</v>
      </c>
      <c r="CT45" s="23">
        <f t="shared" si="1"/>
        <v>36.6</v>
      </c>
      <c r="CU45" s="23">
        <f t="shared" si="2"/>
        <v>43.399999999999991</v>
      </c>
      <c r="CX45" s="23">
        <f t="shared" si="5"/>
        <v>53.663813000000005</v>
      </c>
      <c r="CY45" s="23">
        <f t="shared" si="28"/>
        <v>443.62999999999982</v>
      </c>
      <c r="CZ45" s="23">
        <f t="shared" si="28"/>
        <v>499.9</v>
      </c>
      <c r="DA45" s="23">
        <f t="shared" si="28"/>
        <v>355.29999999999995</v>
      </c>
      <c r="DD45" s="23">
        <f t="shared" si="15"/>
        <v>501.89707100000004</v>
      </c>
      <c r="DE45" s="39">
        <f t="shared" si="29"/>
        <v>470.79732982499996</v>
      </c>
      <c r="DH45" s="1">
        <f t="shared" si="16"/>
        <v>82.999999999999901</v>
      </c>
      <c r="DI45" s="1">
        <f t="shared" si="12"/>
        <v>1438.3399999999899</v>
      </c>
      <c r="DJ45" s="1">
        <f t="shared" si="17"/>
        <v>1222.5889999999913</v>
      </c>
      <c r="DK45" s="1">
        <f t="shared" si="18"/>
        <v>1841.075199999987</v>
      </c>
      <c r="DL45" s="23">
        <f t="shared" si="34"/>
        <v>1656.9676799999884</v>
      </c>
      <c r="DM45" s="1">
        <f t="shared" si="20"/>
        <v>13380</v>
      </c>
      <c r="DN45" s="1" t="str">
        <f t="shared" si="21"/>
        <v/>
      </c>
      <c r="DO45" s="1">
        <f t="shared" si="22"/>
        <v>1699.9999999999982</v>
      </c>
      <c r="DP45" s="1">
        <f t="shared" si="23"/>
        <v>94</v>
      </c>
      <c r="DQ45" s="1">
        <v>3</v>
      </c>
      <c r="DR45" s="1">
        <f t="shared" si="35"/>
        <v>13466.793999999982</v>
      </c>
      <c r="DS45" s="1">
        <f t="shared" si="36"/>
        <v>15377.137279999977</v>
      </c>
      <c r="DT45" s="130">
        <f t="shared" si="30"/>
        <v>15739.381119999953</v>
      </c>
      <c r="DZ45" s="130">
        <f t="shared" si="33"/>
        <v>13905.699999999957</v>
      </c>
      <c r="EK45" s="1">
        <f t="shared" si="31"/>
        <v>37.349999999999973</v>
      </c>
      <c r="EN45"/>
      <c r="EO45"/>
      <c r="EP45"/>
      <c r="EQ45"/>
      <c r="ER45"/>
      <c r="ES45"/>
      <c r="ET45"/>
      <c r="EU45"/>
      <c r="EV45"/>
      <c r="EW45"/>
      <c r="EX45"/>
      <c r="EY45"/>
      <c r="EZ45"/>
    </row>
    <row r="46" spans="1:156" ht="12" customHeight="1">
      <c r="A46" s="1">
        <f t="shared" si="6"/>
        <v>25</v>
      </c>
      <c r="B46" s="4">
        <f t="shared" si="7"/>
        <v>41348</v>
      </c>
      <c r="C46" s="4">
        <f t="shared" si="8"/>
        <v>41354</v>
      </c>
      <c r="D46" s="3" t="s">
        <v>57</v>
      </c>
      <c r="E46" s="3" t="s">
        <v>23</v>
      </c>
      <c r="F46" s="3" t="s">
        <v>52</v>
      </c>
      <c r="G46" s="5" t="s">
        <v>51</v>
      </c>
      <c r="H46" s="5" t="s">
        <v>251</v>
      </c>
      <c r="I46" s="5"/>
      <c r="J46" s="5"/>
      <c r="K46" s="15">
        <v>42.829999999999899</v>
      </c>
      <c r="L46" s="1">
        <f t="shared" si="13"/>
        <v>486.4599999999997</v>
      </c>
      <c r="M46" s="15">
        <v>4.6699999999999902</v>
      </c>
      <c r="N46" s="15">
        <v>1512.5899999999899</v>
      </c>
      <c r="P46" s="1">
        <f t="shared" si="14"/>
        <v>15418.289999999946</v>
      </c>
      <c r="Q46" s="109">
        <f t="shared" si="11"/>
        <v>15654.139999999947</v>
      </c>
      <c r="T46" s="15">
        <v>82.999999999999901</v>
      </c>
      <c r="U46" s="15">
        <v>6.04</v>
      </c>
      <c r="V46" s="15">
        <v>3.52999999999999</v>
      </c>
      <c r="W46" s="15">
        <v>13.4</v>
      </c>
      <c r="X46" s="15">
        <v>24.14</v>
      </c>
      <c r="Z46" s="1">
        <v>42.4</v>
      </c>
      <c r="AA46" s="1">
        <f t="shared" si="24"/>
        <v>397.69999999999993</v>
      </c>
      <c r="AC46" s="1">
        <v>1599.9999999999982</v>
      </c>
      <c r="AD46" s="1">
        <f t="shared" si="25"/>
        <v>14399.999999999998</v>
      </c>
      <c r="AE46" s="1">
        <v>6.8000000000000007</v>
      </c>
      <c r="AF46" s="1">
        <v>93</v>
      </c>
      <c r="AG46" s="71"/>
      <c r="AJ46" s="1">
        <v>4.7</v>
      </c>
      <c r="AL46" s="1">
        <v>0</v>
      </c>
      <c r="AM46" s="39">
        <v>57.009895</v>
      </c>
      <c r="AN46" s="1"/>
      <c r="AO46" s="39">
        <v>258.19577770500001</v>
      </c>
      <c r="AP46" s="39">
        <v>51.094238470000022</v>
      </c>
      <c r="AQ46" s="39">
        <f t="shared" si="32"/>
        <v>521.89156829499996</v>
      </c>
      <c r="AT46" s="15">
        <v>14.43</v>
      </c>
      <c r="AV46" s="1">
        <v>0.97</v>
      </c>
      <c r="AW46" s="15">
        <v>4.3</v>
      </c>
      <c r="AX46" s="15">
        <v>5.3</v>
      </c>
      <c r="AY46" s="1">
        <v>2.73</v>
      </c>
      <c r="AZ46" s="1">
        <v>110.1</v>
      </c>
      <c r="BA46" s="1">
        <v>43.1</v>
      </c>
      <c r="BB46" s="1">
        <v>2.98</v>
      </c>
      <c r="BC46" s="23">
        <v>6.28</v>
      </c>
      <c r="BD46" s="1">
        <v>97</v>
      </c>
      <c r="BE46" s="1">
        <f>AT46*1000</f>
        <v>14430</v>
      </c>
      <c r="BF46" s="110">
        <v>5</v>
      </c>
      <c r="BH46" s="39">
        <f t="shared" si="26"/>
        <v>51.094238470000022</v>
      </c>
      <c r="BM46" s="1">
        <v>34.4</v>
      </c>
      <c r="BN46" s="1">
        <f t="shared" si="27"/>
        <v>534.29999999999995</v>
      </c>
      <c r="BO46" s="1">
        <v>1</v>
      </c>
      <c r="BP46" s="1">
        <v>100</v>
      </c>
      <c r="BS46" s="1" t="s">
        <v>220</v>
      </c>
      <c r="BT46" s="1">
        <v>258.19577770500001</v>
      </c>
      <c r="BU46" s="1">
        <v>271</v>
      </c>
      <c r="BV46" s="1">
        <v>211</v>
      </c>
      <c r="BW46" s="1">
        <v>1200</v>
      </c>
      <c r="BX46" s="1">
        <v>-12.804222294999988</v>
      </c>
      <c r="BY46" s="41">
        <v>45.093553999999997</v>
      </c>
      <c r="CB46" s="1">
        <v>2.58</v>
      </c>
      <c r="CG46" s="40">
        <v>21.945714285714285</v>
      </c>
      <c r="CH46" s="40">
        <v>51.444285714285719</v>
      </c>
      <c r="CI46" s="40">
        <v>1.7571428571428569</v>
      </c>
      <c r="CJ46" s="40">
        <v>21.061428571428571</v>
      </c>
      <c r="CK46" s="40">
        <v>34.51</v>
      </c>
      <c r="CL46" s="40">
        <v>0</v>
      </c>
      <c r="CM46" s="40">
        <v>1.1842857142857144</v>
      </c>
      <c r="CO46" s="6"/>
      <c r="CP46" s="6"/>
      <c r="CS46" s="23">
        <f t="shared" si="0"/>
        <v>42.829999999999899</v>
      </c>
      <c r="CT46" s="23">
        <f t="shared" si="1"/>
        <v>34.4</v>
      </c>
      <c r="CU46" s="23">
        <f t="shared" si="2"/>
        <v>42.4</v>
      </c>
      <c r="CX46" s="23">
        <f t="shared" si="5"/>
        <v>45.093553999999997</v>
      </c>
      <c r="CY46" s="23">
        <f t="shared" si="28"/>
        <v>486.4599999999997</v>
      </c>
      <c r="CZ46" s="23">
        <f t="shared" si="28"/>
        <v>534.29999999999995</v>
      </c>
      <c r="DA46" s="23">
        <f t="shared" si="28"/>
        <v>397.69999999999993</v>
      </c>
      <c r="DD46" s="23">
        <f t="shared" si="15"/>
        <v>546.99062500000002</v>
      </c>
      <c r="DE46" s="39">
        <f t="shared" si="29"/>
        <v>521.89156829499996</v>
      </c>
      <c r="DH46" s="1">
        <f t="shared" si="16"/>
        <v>82.999999999999901</v>
      </c>
      <c r="DI46" s="1">
        <f t="shared" si="12"/>
        <v>1512.5899999999899</v>
      </c>
      <c r="DJ46" s="1">
        <f t="shared" si="17"/>
        <v>1285.7014999999915</v>
      </c>
      <c r="DK46" s="1">
        <f t="shared" si="18"/>
        <v>1936.1151999999872</v>
      </c>
      <c r="DL46" s="23">
        <f t="shared" si="34"/>
        <v>1742.5036799999884</v>
      </c>
      <c r="DM46" s="1">
        <f t="shared" si="20"/>
        <v>14430</v>
      </c>
      <c r="DN46" s="1">
        <f t="shared" si="21"/>
        <v>97</v>
      </c>
      <c r="DO46" s="1">
        <f t="shared" si="22"/>
        <v>1599.9999999999982</v>
      </c>
      <c r="DP46" s="1">
        <f t="shared" si="23"/>
        <v>93</v>
      </c>
      <c r="DQ46" s="1">
        <v>4</v>
      </c>
      <c r="DR46" s="1">
        <f t="shared" si="35"/>
        <v>14752.495499999974</v>
      </c>
      <c r="DS46" s="1">
        <f t="shared" si="36"/>
        <v>17119.640959999964</v>
      </c>
      <c r="DT46" s="130">
        <f t="shared" si="30"/>
        <v>17481.884799999942</v>
      </c>
      <c r="DZ46" s="130">
        <f t="shared" si="33"/>
        <v>15418.289999999946</v>
      </c>
      <c r="EK46" s="1">
        <f t="shared" si="31"/>
        <v>42.01999999999996</v>
      </c>
      <c r="EN46"/>
      <c r="EO46"/>
      <c r="EP46"/>
      <c r="EQ46"/>
      <c r="ER46"/>
      <c r="ES46"/>
      <c r="ET46"/>
      <c r="EU46"/>
      <c r="EV46"/>
      <c r="EW46"/>
      <c r="EX46"/>
      <c r="EY46"/>
      <c r="EZ46"/>
    </row>
    <row r="47" spans="1:156" ht="14">
      <c r="A47" s="1">
        <f t="shared" si="6"/>
        <v>26</v>
      </c>
      <c r="B47" s="4">
        <f t="shared" si="7"/>
        <v>41355</v>
      </c>
      <c r="C47" s="4">
        <f t="shared" si="8"/>
        <v>41361</v>
      </c>
      <c r="D47" s="3" t="s">
        <v>57</v>
      </c>
      <c r="E47" s="3" t="s">
        <v>23</v>
      </c>
      <c r="F47" s="3" t="s">
        <v>52</v>
      </c>
      <c r="G47" s="5" t="s">
        <v>51</v>
      </c>
      <c r="H47" s="5" t="s">
        <v>251</v>
      </c>
      <c r="I47" s="5"/>
      <c r="J47" s="5"/>
      <c r="K47" s="15">
        <v>36.340000000000003</v>
      </c>
      <c r="L47" s="1">
        <f t="shared" si="13"/>
        <v>522.79999999999973</v>
      </c>
      <c r="M47" s="15">
        <v>2.5</v>
      </c>
      <c r="N47" s="15">
        <v>1090.0899999999899</v>
      </c>
      <c r="P47" s="1">
        <f t="shared" si="14"/>
        <v>16508.379999999936</v>
      </c>
      <c r="Q47" s="109">
        <f t="shared" si="11"/>
        <v>16744.229999999938</v>
      </c>
      <c r="T47" s="15">
        <v>71.999999999999901</v>
      </c>
      <c r="U47" s="15">
        <v>2.8999999999999901</v>
      </c>
      <c r="V47" s="15">
        <v>3</v>
      </c>
      <c r="W47" s="15"/>
      <c r="X47" s="15"/>
      <c r="Z47" s="1">
        <v>33.599999999999994</v>
      </c>
      <c r="AA47" s="1">
        <f t="shared" si="24"/>
        <v>431.29999999999995</v>
      </c>
      <c r="AC47" s="1">
        <v>1500.0000000000018</v>
      </c>
      <c r="AD47" s="1">
        <f t="shared" si="25"/>
        <v>15900</v>
      </c>
      <c r="AE47" s="1">
        <v>8.2999999999999989</v>
      </c>
      <c r="AF47" s="1">
        <v>92</v>
      </c>
      <c r="AG47" s="71"/>
      <c r="AJ47" s="1">
        <v>4.5</v>
      </c>
      <c r="AL47" s="1">
        <v>3.8</v>
      </c>
      <c r="AM47" s="39">
        <v>17.179625999999995</v>
      </c>
      <c r="AN47" s="1"/>
      <c r="AO47" s="39">
        <v>239.18116743000002</v>
      </c>
      <c r="AP47" s="39">
        <v>39.994236274999992</v>
      </c>
      <c r="AQ47" s="39">
        <f t="shared" si="32"/>
        <v>561.88580456999989</v>
      </c>
      <c r="BF47" s="110">
        <v>5</v>
      </c>
      <c r="BH47" s="39">
        <f t="shared" si="26"/>
        <v>39.994236274999992</v>
      </c>
      <c r="BM47" s="1">
        <v>32.300000000000004</v>
      </c>
      <c r="BN47" s="1">
        <f t="shared" si="27"/>
        <v>566.59999999999991</v>
      </c>
      <c r="BO47" s="1">
        <v>1</v>
      </c>
      <c r="BP47" s="1">
        <v>100</v>
      </c>
      <c r="BS47" s="1" t="s">
        <v>221</v>
      </c>
      <c r="BT47" s="1">
        <v>239.18116743000002</v>
      </c>
      <c r="BU47" s="1">
        <v>271</v>
      </c>
      <c r="BV47" s="1">
        <v>211</v>
      </c>
      <c r="BW47" s="1">
        <v>1200</v>
      </c>
      <c r="BX47" s="1">
        <v>-31.818832569999984</v>
      </c>
      <c r="BY47" s="41">
        <v>25.965705</v>
      </c>
      <c r="CB47" s="1" t="s">
        <v>277</v>
      </c>
      <c r="CG47" s="40">
        <v>24.2</v>
      </c>
      <c r="CH47" s="40">
        <v>54.855714285714285</v>
      </c>
      <c r="CI47" s="40">
        <v>1.504285714285714</v>
      </c>
      <c r="CJ47" s="40">
        <v>14.51857142857143</v>
      </c>
      <c r="CK47" s="40">
        <v>25.39</v>
      </c>
      <c r="CL47" s="40">
        <v>3.8000000000000003</v>
      </c>
      <c r="CM47" s="40">
        <v>1.2528571428571431</v>
      </c>
      <c r="CO47" s="6"/>
      <c r="CP47" s="6"/>
      <c r="CS47" s="23">
        <f t="shared" si="0"/>
        <v>36.340000000000003</v>
      </c>
      <c r="CT47" s="23">
        <f t="shared" si="1"/>
        <v>32.300000000000004</v>
      </c>
      <c r="CU47" s="23">
        <f t="shared" si="2"/>
        <v>33.599999999999994</v>
      </c>
      <c r="CX47" s="23">
        <f t="shared" si="5"/>
        <v>25.965705</v>
      </c>
      <c r="CY47" s="23">
        <f t="shared" si="28"/>
        <v>522.79999999999973</v>
      </c>
      <c r="CZ47" s="23">
        <f t="shared" si="28"/>
        <v>566.59999999999991</v>
      </c>
      <c r="DA47" s="23">
        <f t="shared" si="28"/>
        <v>431.29999999999995</v>
      </c>
      <c r="DD47" s="23">
        <f t="shared" si="15"/>
        <v>572.95632999999998</v>
      </c>
      <c r="DE47" s="39">
        <f t="shared" si="29"/>
        <v>561.88580456999989</v>
      </c>
      <c r="DH47" s="1">
        <f t="shared" si="16"/>
        <v>71.999999999999901</v>
      </c>
      <c r="DI47" s="1">
        <f t="shared" si="12"/>
        <v>1090.0899999999899</v>
      </c>
      <c r="DJ47" s="1">
        <f t="shared" si="17"/>
        <v>926.57649999999137</v>
      </c>
      <c r="DK47" s="1">
        <f t="shared" si="18"/>
        <v>1395.315199999987</v>
      </c>
      <c r="DL47" s="23">
        <f t="shared" si="34"/>
        <v>1255.7836799999884</v>
      </c>
      <c r="DM47" s="1" t="str">
        <f t="shared" si="20"/>
        <v/>
      </c>
      <c r="DN47" s="1" t="str">
        <f t="shared" si="21"/>
        <v/>
      </c>
      <c r="DO47" s="1">
        <f t="shared" si="22"/>
        <v>1500.0000000000018</v>
      </c>
      <c r="DP47" s="1">
        <f t="shared" si="23"/>
        <v>92</v>
      </c>
      <c r="DR47" s="1">
        <f t="shared" si="35"/>
        <v>15679.071999999966</v>
      </c>
      <c r="DS47" s="1">
        <f t="shared" si="36"/>
        <v>18375.424639999954</v>
      </c>
      <c r="DT47" s="1">
        <f t="shared" si="30"/>
        <v>18737.668479999931</v>
      </c>
      <c r="DZ47" s="1">
        <f t="shared" si="33"/>
        <v>16508.379999999936</v>
      </c>
      <c r="EK47" s="1">
        <f t="shared" si="31"/>
        <v>44.51999999999996</v>
      </c>
      <c r="EN47"/>
      <c r="EO47"/>
      <c r="EP47"/>
      <c r="EQ47"/>
      <c r="ER47"/>
      <c r="ES47"/>
      <c r="ET47"/>
      <c r="EU47"/>
      <c r="EV47"/>
      <c r="EW47"/>
      <c r="EX47"/>
      <c r="EY47"/>
      <c r="EZ47"/>
    </row>
    <row r="48" spans="1:156" s="71" customFormat="1" ht="14">
      <c r="A48" s="1">
        <f t="shared" si="6"/>
        <v>27</v>
      </c>
      <c r="B48" s="4">
        <f t="shared" si="7"/>
        <v>41362</v>
      </c>
      <c r="C48" s="4">
        <f t="shared" si="8"/>
        <v>41368</v>
      </c>
      <c r="D48" s="3" t="s">
        <v>57</v>
      </c>
      <c r="E48" s="3" t="s">
        <v>23</v>
      </c>
      <c r="F48" s="3" t="s">
        <v>52</v>
      </c>
      <c r="G48" s="5" t="s">
        <v>51</v>
      </c>
      <c r="H48" s="5" t="s">
        <v>251</v>
      </c>
      <c r="I48" s="5"/>
      <c r="J48" s="5"/>
      <c r="K48" s="15">
        <v>17.829999999999899</v>
      </c>
      <c r="L48" s="1">
        <f t="shared" si="13"/>
        <v>540.62999999999965</v>
      </c>
      <c r="M48" s="15">
        <v>1.81</v>
      </c>
      <c r="N48" s="15">
        <v>708.47</v>
      </c>
      <c r="O48" s="1"/>
      <c r="P48" s="1">
        <f t="shared" si="14"/>
        <v>17216.849999999937</v>
      </c>
      <c r="Q48" s="109">
        <f t="shared" si="11"/>
        <v>17452.699999999939</v>
      </c>
      <c r="R48" s="1"/>
      <c r="S48" s="1"/>
      <c r="T48" s="15">
        <v>71.999999999999901</v>
      </c>
      <c r="U48" s="15">
        <v>2.8999999999999901</v>
      </c>
      <c r="V48" s="15">
        <v>3.97</v>
      </c>
      <c r="W48" s="15"/>
      <c r="X48" s="15"/>
      <c r="Y48" s="1"/>
      <c r="Z48" s="1">
        <v>24.9</v>
      </c>
      <c r="AA48" s="1">
        <f t="shared" si="24"/>
        <v>456.19999999999993</v>
      </c>
      <c r="AB48" s="1"/>
      <c r="AC48" s="1">
        <v>900</v>
      </c>
      <c r="AD48" s="1">
        <f t="shared" si="25"/>
        <v>16800</v>
      </c>
      <c r="AE48" s="1">
        <v>9.2000000000000011</v>
      </c>
      <c r="AF48" s="1">
        <v>90</v>
      </c>
      <c r="AH48" s="1"/>
      <c r="AI48" s="1"/>
      <c r="AJ48" s="1">
        <v>4.0999999999999996</v>
      </c>
      <c r="AK48" s="1"/>
      <c r="AL48" s="1">
        <v>0.6</v>
      </c>
      <c r="AM48" s="39">
        <v>73.875931000000008</v>
      </c>
      <c r="AN48" s="1"/>
      <c r="AO48" s="39">
        <v>256.50559012500003</v>
      </c>
      <c r="AP48" s="39">
        <v>57.151508304999993</v>
      </c>
      <c r="AQ48" s="39">
        <f t="shared" si="32"/>
        <v>619.03731287499988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23"/>
      <c r="BD48" s="1"/>
      <c r="BE48" s="1"/>
      <c r="BF48" s="110">
        <v>5</v>
      </c>
      <c r="BG48" s="1"/>
      <c r="BH48" s="39">
        <f t="shared" si="26"/>
        <v>57.151508304999993</v>
      </c>
      <c r="BI48" s="1"/>
      <c r="BJ48" s="1"/>
      <c r="BK48" s="1"/>
      <c r="BL48" s="1"/>
      <c r="BM48" s="1">
        <v>30.3</v>
      </c>
      <c r="BN48" s="1">
        <f t="shared" si="27"/>
        <v>596.89999999999986</v>
      </c>
      <c r="BO48" s="1">
        <v>1</v>
      </c>
      <c r="BP48" s="1">
        <v>100</v>
      </c>
      <c r="BQ48" s="1"/>
      <c r="BR48" s="1"/>
      <c r="BS48" s="1" t="s">
        <v>184</v>
      </c>
      <c r="BT48" s="1">
        <v>256.50559012500003</v>
      </c>
      <c r="BU48" s="1">
        <v>271</v>
      </c>
      <c r="BV48" s="1">
        <v>211</v>
      </c>
      <c r="BW48" s="1">
        <v>1200</v>
      </c>
      <c r="BX48" s="1">
        <v>-14.494409874999974</v>
      </c>
      <c r="BY48" s="41">
        <v>28.502102999999998</v>
      </c>
      <c r="BZ48" s="1"/>
      <c r="CA48" s="1"/>
      <c r="CB48" s="1" t="s">
        <v>256</v>
      </c>
      <c r="CC48" s="1"/>
      <c r="CD48" s="1"/>
      <c r="CE48" s="1"/>
      <c r="CF48" s="1"/>
      <c r="CG48" s="40">
        <v>18.388571428571428</v>
      </c>
      <c r="CH48" s="40">
        <v>68.791428571428582</v>
      </c>
      <c r="CI48" s="40">
        <v>0.53714285714285714</v>
      </c>
      <c r="CJ48" s="40">
        <v>13.715714285714284</v>
      </c>
      <c r="CK48" s="40">
        <v>19.059999999999999</v>
      </c>
      <c r="CL48" s="40">
        <v>0.6</v>
      </c>
      <c r="CM48" s="40">
        <v>1.2828571428571429</v>
      </c>
      <c r="CN48" s="1"/>
      <c r="CO48" s="6"/>
      <c r="CP48" s="6"/>
      <c r="CQ48" s="1"/>
      <c r="CR48" s="1"/>
      <c r="CS48" s="23">
        <f t="shared" si="0"/>
        <v>17.829999999999899</v>
      </c>
      <c r="CT48" s="23">
        <f t="shared" si="1"/>
        <v>30.3</v>
      </c>
      <c r="CU48" s="23">
        <f t="shared" si="2"/>
        <v>24.9</v>
      </c>
      <c r="CV48" s="23"/>
      <c r="CW48" s="23"/>
      <c r="CX48" s="23">
        <f t="shared" si="5"/>
        <v>28.502102999999998</v>
      </c>
      <c r="CY48" s="23">
        <f t="shared" si="28"/>
        <v>540.62999999999965</v>
      </c>
      <c r="CZ48" s="23">
        <f t="shared" si="28"/>
        <v>596.89999999999986</v>
      </c>
      <c r="DA48" s="23">
        <f t="shared" si="28"/>
        <v>456.19999999999993</v>
      </c>
      <c r="DB48" s="23"/>
      <c r="DC48" s="23"/>
      <c r="DD48" s="23">
        <f t="shared" si="15"/>
        <v>601.45843300000001</v>
      </c>
      <c r="DE48" s="39">
        <f t="shared" si="29"/>
        <v>619.03731287499988</v>
      </c>
      <c r="DH48" s="1">
        <f t="shared" si="16"/>
        <v>71.999999999999901</v>
      </c>
      <c r="DI48" s="1">
        <f t="shared" si="12"/>
        <v>708.47</v>
      </c>
      <c r="DJ48" s="1">
        <f t="shared" si="17"/>
        <v>602.19950000000006</v>
      </c>
      <c r="DK48" s="1">
        <f t="shared" si="18"/>
        <v>906.84160000000008</v>
      </c>
      <c r="DL48" s="23">
        <f t="shared" si="34"/>
        <v>816.15744000000007</v>
      </c>
      <c r="DM48" s="1" t="str">
        <f t="shared" si="20"/>
        <v/>
      </c>
      <c r="DN48" s="1" t="str">
        <f t="shared" si="21"/>
        <v/>
      </c>
      <c r="DO48" s="1">
        <f t="shared" si="22"/>
        <v>900</v>
      </c>
      <c r="DP48" s="1">
        <f t="shared" si="23"/>
        <v>90</v>
      </c>
      <c r="DQ48" s="1"/>
      <c r="DR48" s="1">
        <f t="shared" si="35"/>
        <v>16281.271499999966</v>
      </c>
      <c r="DS48" s="1">
        <f t="shared" si="36"/>
        <v>19191.582079999953</v>
      </c>
      <c r="DT48" s="1">
        <f t="shared" si="30"/>
        <v>19553.82591999993</v>
      </c>
      <c r="DZ48" s="1">
        <f t="shared" si="33"/>
        <v>17216.849999999937</v>
      </c>
      <c r="ED48" s="1"/>
      <c r="EK48" s="1">
        <f t="shared" si="31"/>
        <v>46.329999999999963</v>
      </c>
      <c r="EN48"/>
      <c r="EO48"/>
      <c r="EP48"/>
      <c r="EQ48"/>
      <c r="ER48"/>
      <c r="ES48"/>
      <c r="ET48"/>
      <c r="EU48"/>
      <c r="EV48"/>
      <c r="EW48"/>
      <c r="EX48"/>
      <c r="EY48"/>
      <c r="EZ48"/>
    </row>
    <row r="49" spans="1:156" ht="14">
      <c r="A49" s="1">
        <f t="shared" si="6"/>
        <v>28</v>
      </c>
      <c r="B49" s="4">
        <f t="shared" si="7"/>
        <v>41369</v>
      </c>
      <c r="C49" s="4">
        <f t="shared" si="8"/>
        <v>41375</v>
      </c>
      <c r="D49" s="3" t="s">
        <v>57</v>
      </c>
      <c r="E49" s="3" t="s">
        <v>23</v>
      </c>
      <c r="F49" s="3" t="s">
        <v>52</v>
      </c>
      <c r="G49" s="5" t="s">
        <v>51</v>
      </c>
      <c r="H49" s="5" t="s">
        <v>251</v>
      </c>
      <c r="I49" s="5"/>
      <c r="J49" s="5"/>
      <c r="K49" s="15">
        <v>27.35</v>
      </c>
      <c r="L49" s="1">
        <f t="shared" si="13"/>
        <v>567.97999999999968</v>
      </c>
      <c r="M49" s="15">
        <v>0.12</v>
      </c>
      <c r="N49" s="15">
        <v>1075.23</v>
      </c>
      <c r="P49" s="1">
        <f t="shared" si="14"/>
        <v>18292.079999999936</v>
      </c>
      <c r="Q49" s="109">
        <f t="shared" si="11"/>
        <v>18527.929999999938</v>
      </c>
      <c r="T49" s="15">
        <v>71.999999999999901</v>
      </c>
      <c r="U49" s="15">
        <v>2.8999999999999901</v>
      </c>
      <c r="V49" s="15">
        <v>3.93</v>
      </c>
      <c r="W49" s="15"/>
      <c r="X49" s="15"/>
      <c r="Z49" s="1">
        <v>30.4</v>
      </c>
      <c r="AA49" s="1">
        <f t="shared" si="24"/>
        <v>486.59999999999991</v>
      </c>
      <c r="AC49" s="1">
        <v>800</v>
      </c>
      <c r="AD49" s="1">
        <f t="shared" si="25"/>
        <v>17600</v>
      </c>
      <c r="AE49" s="1">
        <v>10</v>
      </c>
      <c r="AF49" s="1">
        <v>89</v>
      </c>
      <c r="AG49" s="71"/>
      <c r="AJ49" s="1">
        <v>3.9</v>
      </c>
      <c r="AL49" s="1">
        <v>0</v>
      </c>
      <c r="AM49" s="39">
        <v>15.547239999999995</v>
      </c>
      <c r="AN49" s="1"/>
      <c r="AO49" s="39">
        <v>242.56154259000004</v>
      </c>
      <c r="AP49" s="39">
        <v>29.491287534999977</v>
      </c>
      <c r="AQ49" s="39">
        <f t="shared" si="32"/>
        <v>648.52860040999985</v>
      </c>
      <c r="BF49" s="110">
        <v>5</v>
      </c>
      <c r="BH49" s="39">
        <f t="shared" si="26"/>
        <v>29.491287534999977</v>
      </c>
      <c r="BM49" s="1">
        <v>27.9</v>
      </c>
      <c r="BN49" s="1">
        <f t="shared" si="27"/>
        <v>624.79999999999984</v>
      </c>
      <c r="BO49" s="1">
        <v>1</v>
      </c>
      <c r="BP49" s="1">
        <v>100</v>
      </c>
      <c r="BS49" s="1" t="s">
        <v>222</v>
      </c>
      <c r="BT49" s="1">
        <v>242.56154259000004</v>
      </c>
      <c r="BU49" s="1">
        <v>271</v>
      </c>
      <c r="BV49" s="1">
        <v>211</v>
      </c>
      <c r="BW49" s="1">
        <v>1200</v>
      </c>
      <c r="BX49" s="1">
        <v>-28.438457409999955</v>
      </c>
      <c r="BY49" s="41">
        <v>28.247739999999997</v>
      </c>
      <c r="CG49" s="40">
        <v>15.51</v>
      </c>
      <c r="CH49" s="40">
        <v>55.737142857142864</v>
      </c>
      <c r="CI49" s="40">
        <v>1.0542857142857143</v>
      </c>
      <c r="CJ49" s="40">
        <v>16.767142857142858</v>
      </c>
      <c r="CK49" s="40">
        <v>25.419999999999998</v>
      </c>
      <c r="CL49" s="40">
        <v>0</v>
      </c>
      <c r="CM49" s="40">
        <v>1.2314285714285713</v>
      </c>
      <c r="CO49" s="6"/>
      <c r="CP49" s="6"/>
      <c r="CS49" s="23">
        <f t="shared" si="0"/>
        <v>27.35</v>
      </c>
      <c r="CT49" s="23">
        <f t="shared" si="1"/>
        <v>27.9</v>
      </c>
      <c r="CU49" s="23">
        <f t="shared" si="2"/>
        <v>30.4</v>
      </c>
      <c r="CX49" s="23">
        <f t="shared" si="5"/>
        <v>28.247739999999997</v>
      </c>
      <c r="CY49" s="23">
        <f t="shared" si="28"/>
        <v>567.97999999999968</v>
      </c>
      <c r="CZ49" s="23">
        <f t="shared" si="28"/>
        <v>624.79999999999984</v>
      </c>
      <c r="DA49" s="23">
        <f t="shared" si="28"/>
        <v>486.59999999999991</v>
      </c>
      <c r="DD49" s="23">
        <f t="shared" si="15"/>
        <v>629.70617300000004</v>
      </c>
      <c r="DE49" s="39">
        <f t="shared" si="29"/>
        <v>648.52860040999985</v>
      </c>
      <c r="DH49" s="1">
        <f t="shared" si="16"/>
        <v>71.999999999999901</v>
      </c>
      <c r="DI49" s="1">
        <f t="shared" si="12"/>
        <v>1075.23</v>
      </c>
      <c r="DJ49" s="1">
        <f t="shared" si="17"/>
        <v>913.94550000000004</v>
      </c>
      <c r="DK49" s="1">
        <f t="shared" si="18"/>
        <v>1376.2944</v>
      </c>
      <c r="DL49" s="23">
        <f t="shared" si="34"/>
        <v>1238.6649600000001</v>
      </c>
      <c r="DM49" s="1" t="str">
        <f t="shared" si="20"/>
        <v/>
      </c>
      <c r="DN49" s="1" t="str">
        <f t="shared" si="21"/>
        <v/>
      </c>
      <c r="DO49" s="1">
        <f t="shared" si="22"/>
        <v>800</v>
      </c>
      <c r="DP49" s="1">
        <f t="shared" si="23"/>
        <v>89</v>
      </c>
      <c r="DR49" s="1">
        <f t="shared" si="35"/>
        <v>17195.216999999968</v>
      </c>
      <c r="DS49" s="1">
        <f t="shared" si="36"/>
        <v>20430.247039999951</v>
      </c>
      <c r="DT49" s="1">
        <f t="shared" si="30"/>
        <v>20792.490879999932</v>
      </c>
      <c r="DZ49" s="1">
        <f t="shared" si="33"/>
        <v>18292.079999999936</v>
      </c>
      <c r="EK49" s="1">
        <f t="shared" si="31"/>
        <v>46.44999999999996</v>
      </c>
      <c r="EN49"/>
      <c r="EO49"/>
      <c r="EP49"/>
      <c r="EQ49"/>
      <c r="ER49"/>
      <c r="ES49"/>
      <c r="ET49"/>
      <c r="EU49"/>
      <c r="EV49"/>
      <c r="EW49"/>
      <c r="EX49"/>
      <c r="EY49"/>
      <c r="EZ49"/>
    </row>
    <row r="50" spans="1:156" ht="12" customHeight="1">
      <c r="A50" s="1">
        <f t="shared" si="6"/>
        <v>29</v>
      </c>
      <c r="B50" s="4">
        <f t="shared" si="7"/>
        <v>41376</v>
      </c>
      <c r="C50" s="4">
        <f t="shared" si="8"/>
        <v>41382</v>
      </c>
      <c r="D50" s="3" t="s">
        <v>57</v>
      </c>
      <c r="E50" s="3" t="s">
        <v>23</v>
      </c>
      <c r="F50" s="3" t="s">
        <v>52</v>
      </c>
      <c r="G50" s="5" t="s">
        <v>51</v>
      </c>
      <c r="H50" s="5" t="s">
        <v>251</v>
      </c>
      <c r="I50" s="5"/>
      <c r="J50" s="5"/>
      <c r="K50" s="15">
        <v>32.39</v>
      </c>
      <c r="L50" s="1">
        <f t="shared" si="13"/>
        <v>600.36999999999966</v>
      </c>
      <c r="M50" s="15">
        <v>0</v>
      </c>
      <c r="N50" s="15">
        <v>1115.72</v>
      </c>
      <c r="P50" s="1">
        <f t="shared" si="14"/>
        <v>19407.799999999937</v>
      </c>
      <c r="Q50" s="109">
        <f t="shared" si="11"/>
        <v>19643.64999999994</v>
      </c>
      <c r="T50" s="15">
        <v>71.999999999999901</v>
      </c>
      <c r="U50" s="15">
        <v>2.8999999999999901</v>
      </c>
      <c r="V50" s="15">
        <v>3.4399999999999902</v>
      </c>
      <c r="W50" s="15">
        <v>12.81</v>
      </c>
      <c r="X50" s="15">
        <v>23.09</v>
      </c>
      <c r="Z50" s="1">
        <v>31.1</v>
      </c>
      <c r="AA50" s="1">
        <f t="shared" si="24"/>
        <v>517.69999999999993</v>
      </c>
      <c r="AC50" s="1">
        <v>1000</v>
      </c>
      <c r="AD50" s="1">
        <f t="shared" si="25"/>
        <v>18600</v>
      </c>
      <c r="AE50" s="1">
        <v>11</v>
      </c>
      <c r="AF50" s="1">
        <v>86</v>
      </c>
      <c r="AG50" s="71"/>
      <c r="AJ50" s="1">
        <v>3.4</v>
      </c>
      <c r="AL50" s="1">
        <v>0</v>
      </c>
      <c r="AM50" s="39">
        <v>19.730425999999998</v>
      </c>
      <c r="AN50" s="1"/>
      <c r="AO50" s="39">
        <v>234.53315158500007</v>
      </c>
      <c r="AP50" s="39">
        <v>27.758817004999973</v>
      </c>
      <c r="AQ50" s="39">
        <f t="shared" si="32"/>
        <v>676.28741741499982</v>
      </c>
      <c r="BF50" s="110">
        <v>5</v>
      </c>
      <c r="BH50" s="39">
        <f t="shared" si="26"/>
        <v>27.758817004999973</v>
      </c>
      <c r="BM50" s="1">
        <v>14.6</v>
      </c>
      <c r="BN50" s="1">
        <f t="shared" si="27"/>
        <v>639.39999999999986</v>
      </c>
      <c r="BO50" s="1">
        <v>1</v>
      </c>
      <c r="BP50" s="1">
        <v>100</v>
      </c>
      <c r="BS50" s="1" t="s">
        <v>223</v>
      </c>
      <c r="BT50" s="1">
        <v>234.53315158500007</v>
      </c>
      <c r="BU50" s="1">
        <v>271</v>
      </c>
      <c r="BV50" s="1">
        <v>211</v>
      </c>
      <c r="BW50" s="1">
        <v>1200</v>
      </c>
      <c r="BX50" s="1">
        <v>-36.46684841499993</v>
      </c>
      <c r="BY50" s="41">
        <v>20.115130000000004</v>
      </c>
      <c r="CG50" s="40">
        <v>19.134285714285713</v>
      </c>
      <c r="CH50" s="40">
        <v>55.631428571428572</v>
      </c>
      <c r="CI50" s="40">
        <v>1.2857142857142858</v>
      </c>
      <c r="CJ50" s="40">
        <v>13.659999999999998</v>
      </c>
      <c r="CK50" s="40">
        <v>25.159999999999997</v>
      </c>
      <c r="CL50" s="40">
        <v>0</v>
      </c>
      <c r="CM50" s="40">
        <v>1.4285714285714288</v>
      </c>
      <c r="CO50" s="6"/>
      <c r="CP50" s="6"/>
      <c r="CS50" s="23">
        <f t="shared" si="0"/>
        <v>32.39</v>
      </c>
      <c r="CT50" s="23">
        <f t="shared" si="1"/>
        <v>14.6</v>
      </c>
      <c r="CU50" s="23">
        <f t="shared" si="2"/>
        <v>31.1</v>
      </c>
      <c r="CX50" s="23">
        <f t="shared" si="5"/>
        <v>20.115130000000004</v>
      </c>
      <c r="CY50" s="23">
        <f t="shared" si="28"/>
        <v>600.36999999999966</v>
      </c>
      <c r="CZ50" s="23">
        <f t="shared" si="28"/>
        <v>639.39999999999986</v>
      </c>
      <c r="DA50" s="23">
        <f t="shared" si="28"/>
        <v>517.69999999999993</v>
      </c>
      <c r="DD50" s="23">
        <f t="shared" si="15"/>
        <v>649.82130300000006</v>
      </c>
      <c r="DE50" s="39">
        <f t="shared" si="29"/>
        <v>676.28741741499982</v>
      </c>
      <c r="DH50" s="1">
        <f t="shared" si="16"/>
        <v>71.999999999999901</v>
      </c>
      <c r="DI50" s="1">
        <f t="shared" si="12"/>
        <v>1115.72</v>
      </c>
      <c r="DJ50" s="1">
        <f t="shared" si="17"/>
        <v>948.36199999999997</v>
      </c>
      <c r="DK50" s="1">
        <f t="shared" si="18"/>
        <v>1428.1216000000002</v>
      </c>
      <c r="DL50" s="23">
        <f t="shared" si="34"/>
        <v>1285.3094400000002</v>
      </c>
      <c r="DM50" s="1" t="str">
        <f t="shared" si="20"/>
        <v/>
      </c>
      <c r="DN50" s="1" t="str">
        <f t="shared" si="21"/>
        <v/>
      </c>
      <c r="DO50" s="1">
        <f t="shared" si="22"/>
        <v>1000</v>
      </c>
      <c r="DP50" s="1">
        <f t="shared" si="23"/>
        <v>86</v>
      </c>
      <c r="DR50" s="1">
        <f t="shared" si="35"/>
        <v>18143.578999999969</v>
      </c>
      <c r="DS50" s="1">
        <f t="shared" si="36"/>
        <v>21715.556479999952</v>
      </c>
      <c r="DT50" s="1">
        <f t="shared" si="30"/>
        <v>22077.800319999933</v>
      </c>
      <c r="DZ50" s="1">
        <f t="shared" si="33"/>
        <v>19407.799999999937</v>
      </c>
      <c r="EK50" s="1">
        <f t="shared" si="31"/>
        <v>46.44999999999996</v>
      </c>
      <c r="EN50"/>
      <c r="EO50"/>
      <c r="EP50"/>
      <c r="EQ50"/>
      <c r="ER50"/>
      <c r="ES50"/>
      <c r="ET50"/>
      <c r="EU50"/>
      <c r="EV50"/>
      <c r="EW50"/>
      <c r="EX50"/>
      <c r="EY50"/>
      <c r="EZ50"/>
    </row>
    <row r="51" spans="1:156" ht="12" customHeight="1">
      <c r="A51" s="1">
        <f t="shared" si="6"/>
        <v>30</v>
      </c>
      <c r="B51" s="4">
        <f t="shared" si="7"/>
        <v>41383</v>
      </c>
      <c r="C51" s="4">
        <f t="shared" si="8"/>
        <v>41389</v>
      </c>
      <c r="D51" s="3" t="s">
        <v>57</v>
      </c>
      <c r="E51" s="3" t="s">
        <v>23</v>
      </c>
      <c r="F51" s="3" t="s">
        <v>52</v>
      </c>
      <c r="G51" s="5" t="s">
        <v>51</v>
      </c>
      <c r="H51" s="5" t="s">
        <v>251</v>
      </c>
      <c r="I51" s="5"/>
      <c r="J51" s="5"/>
      <c r="K51" s="15">
        <v>17.469999999999899</v>
      </c>
      <c r="L51" s="1">
        <f t="shared" si="13"/>
        <v>617.83999999999958</v>
      </c>
      <c r="M51" s="15">
        <v>0</v>
      </c>
      <c r="N51" s="15">
        <v>545.07000000000005</v>
      </c>
      <c r="P51" s="1">
        <f t="shared" si="14"/>
        <v>19952.869999999937</v>
      </c>
      <c r="Q51" s="109">
        <f t="shared" si="11"/>
        <v>20188.719999999939</v>
      </c>
      <c r="T51" s="15">
        <v>54</v>
      </c>
      <c r="U51" s="15">
        <v>1.54</v>
      </c>
      <c r="V51" s="15">
        <v>3.12</v>
      </c>
      <c r="W51" s="15">
        <v>8.9499999999999993</v>
      </c>
      <c r="X51" s="15">
        <v>11.59</v>
      </c>
      <c r="Z51" s="1">
        <v>19.299999999999997</v>
      </c>
      <c r="AA51" s="1">
        <f t="shared" si="24"/>
        <v>536.99999999999989</v>
      </c>
      <c r="AC51" s="1">
        <v>400</v>
      </c>
      <c r="AD51" s="1">
        <f t="shared" si="25"/>
        <v>19000</v>
      </c>
      <c r="AE51" s="1">
        <v>11.399999999999999</v>
      </c>
      <c r="AF51" s="1">
        <v>84</v>
      </c>
      <c r="AG51" s="71"/>
      <c r="AJ51" s="1">
        <v>3.3</v>
      </c>
      <c r="AL51" s="1">
        <v>0</v>
      </c>
      <c r="AM51" s="39"/>
      <c r="AN51" s="1"/>
      <c r="BF51" s="110">
        <v>5</v>
      </c>
      <c r="BH51" s="39"/>
      <c r="CG51" s="40">
        <v>13.917142857142858</v>
      </c>
      <c r="CH51" s="40">
        <v>60.752857142857138</v>
      </c>
      <c r="CI51" s="40">
        <v>0.79999999999999993</v>
      </c>
      <c r="CJ51" s="40">
        <v>11.865714285714287</v>
      </c>
      <c r="CK51" s="40">
        <v>17.529999999999998</v>
      </c>
      <c r="CL51" s="40">
        <v>0</v>
      </c>
      <c r="CM51" s="40">
        <v>0.89571428571428569</v>
      </c>
      <c r="CO51" s="6"/>
      <c r="CP51" s="6"/>
      <c r="CS51" s="23">
        <f t="shared" si="0"/>
        <v>17.469999999999899</v>
      </c>
      <c r="CT51" s="23">
        <f t="shared" si="1"/>
        <v>0</v>
      </c>
      <c r="CU51" s="23">
        <f t="shared" si="2"/>
        <v>19.299999999999997</v>
      </c>
      <c r="CX51" s="23">
        <f t="shared" si="5"/>
        <v>0</v>
      </c>
      <c r="DH51" s="1">
        <f t="shared" si="16"/>
        <v>54</v>
      </c>
      <c r="DI51" s="1">
        <f t="shared" si="12"/>
        <v>545.07000000000005</v>
      </c>
      <c r="DJ51" s="1">
        <f t="shared" si="17"/>
        <v>463.30950000000001</v>
      </c>
      <c r="DK51" s="1">
        <f t="shared" si="18"/>
        <v>697.68960000000004</v>
      </c>
      <c r="DL51" s="23">
        <f t="shared" si="34"/>
        <v>627.92064000000005</v>
      </c>
      <c r="DM51" s="1" t="str">
        <f t="shared" si="20"/>
        <v/>
      </c>
      <c r="DN51" s="1" t="str">
        <f t="shared" si="21"/>
        <v/>
      </c>
      <c r="DO51" s="1">
        <f t="shared" si="22"/>
        <v>400</v>
      </c>
      <c r="DP51" s="1">
        <f t="shared" si="23"/>
        <v>84</v>
      </c>
      <c r="DR51" s="1">
        <f t="shared" si="35"/>
        <v>18606.888499999968</v>
      </c>
      <c r="DS51" s="1">
        <f t="shared" si="36"/>
        <v>22343.477119999952</v>
      </c>
      <c r="DT51" s="1">
        <f t="shared" si="30"/>
        <v>22705.720959999933</v>
      </c>
      <c r="DZ51" s="1">
        <f t="shared" si="33"/>
        <v>19952.869999999937</v>
      </c>
      <c r="EK51" s="1">
        <f t="shared" si="31"/>
        <v>46.44999999999996</v>
      </c>
      <c r="EN51"/>
      <c r="EO51"/>
      <c r="EP51"/>
      <c r="EQ51"/>
      <c r="ER51"/>
      <c r="ES51"/>
      <c r="ET51"/>
      <c r="EU51"/>
      <c r="EV51"/>
      <c r="EW51"/>
      <c r="EX51"/>
      <c r="EY51"/>
      <c r="EZ51"/>
    </row>
    <row r="52" spans="1:156" ht="14">
      <c r="A52" s="1">
        <f t="shared" si="6"/>
        <v>31</v>
      </c>
      <c r="B52" s="4">
        <f t="shared" si="7"/>
        <v>41390</v>
      </c>
      <c r="C52" s="4">
        <f t="shared" si="8"/>
        <v>41396</v>
      </c>
      <c r="D52" s="3" t="s">
        <v>57</v>
      </c>
      <c r="E52" s="3" t="s">
        <v>23</v>
      </c>
      <c r="F52" s="3" t="s">
        <v>52</v>
      </c>
      <c r="G52" s="5" t="s">
        <v>51</v>
      </c>
      <c r="H52" s="5" t="s">
        <v>251</v>
      </c>
      <c r="I52" s="5"/>
      <c r="J52" s="5"/>
      <c r="K52" s="15">
        <v>14.98</v>
      </c>
      <c r="L52" s="1">
        <f t="shared" si="13"/>
        <v>632.8199999999996</v>
      </c>
      <c r="M52" s="15">
        <v>0.38</v>
      </c>
      <c r="N52" s="15">
        <v>410.81999999999903</v>
      </c>
      <c r="P52" s="1">
        <f t="shared" si="14"/>
        <v>20363.689999999937</v>
      </c>
      <c r="Q52" s="109">
        <f t="shared" si="11"/>
        <v>20599.539999999939</v>
      </c>
      <c r="T52" s="15">
        <v>33</v>
      </c>
      <c r="U52" s="15">
        <v>0.76</v>
      </c>
      <c r="V52" s="15">
        <v>2.74</v>
      </c>
      <c r="W52" s="15">
        <v>5.19</v>
      </c>
      <c r="X52" s="15">
        <v>5.19</v>
      </c>
      <c r="Z52" s="1">
        <v>20.3</v>
      </c>
      <c r="AA52" s="1">
        <f t="shared" si="24"/>
        <v>557.29999999999984</v>
      </c>
      <c r="AC52" s="1">
        <v>600</v>
      </c>
      <c r="AD52" s="1">
        <f t="shared" si="25"/>
        <v>19600</v>
      </c>
      <c r="AE52" s="1">
        <v>12</v>
      </c>
      <c r="AF52" s="1">
        <v>79</v>
      </c>
      <c r="AG52" s="71"/>
      <c r="AJ52" s="1">
        <v>2.8</v>
      </c>
      <c r="AL52" s="1">
        <v>0</v>
      </c>
      <c r="AM52" s="39"/>
      <c r="AN52" s="1"/>
      <c r="AT52" s="15">
        <v>18.37</v>
      </c>
      <c r="AV52" s="15"/>
      <c r="AW52" s="15"/>
      <c r="AX52" s="15"/>
      <c r="AY52" s="15">
        <v>2.73</v>
      </c>
      <c r="AZ52" s="15"/>
      <c r="BA52" s="15"/>
      <c r="BB52" s="15"/>
      <c r="BC52" s="23">
        <v>9.1199999999999992</v>
      </c>
      <c r="BE52" s="1">
        <f>AT52*1000</f>
        <v>18370</v>
      </c>
      <c r="BF52" s="110">
        <v>6</v>
      </c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52"/>
      <c r="BZ52" s="15"/>
      <c r="CA52" s="15"/>
      <c r="CB52" s="25"/>
      <c r="CC52" s="15"/>
      <c r="CD52" s="15"/>
      <c r="CE52" s="15"/>
      <c r="CF52" s="15"/>
      <c r="CG52" s="40">
        <v>16.511428571428574</v>
      </c>
      <c r="CH52" s="40">
        <v>52.027142857142849</v>
      </c>
      <c r="CI52" s="40">
        <v>1.3057142857142858</v>
      </c>
      <c r="CJ52" s="40">
        <v>12.680000000000001</v>
      </c>
      <c r="CK52" s="40">
        <v>21.089999999999996</v>
      </c>
      <c r="CL52" s="40">
        <v>0</v>
      </c>
      <c r="CM52" s="40">
        <v>0.80142857142857138</v>
      </c>
      <c r="CO52" s="6"/>
      <c r="CP52" s="6"/>
      <c r="CS52" s="23">
        <f t="shared" si="0"/>
        <v>14.98</v>
      </c>
      <c r="CT52" s="23">
        <f t="shared" si="1"/>
        <v>0</v>
      </c>
      <c r="CU52" s="23">
        <f t="shared" si="2"/>
        <v>20.3</v>
      </c>
      <c r="CX52" s="23">
        <f t="shared" si="5"/>
        <v>0</v>
      </c>
      <c r="DH52" s="1">
        <f t="shared" si="16"/>
        <v>33</v>
      </c>
      <c r="DI52" s="1">
        <f t="shared" si="12"/>
        <v>410.81999999999903</v>
      </c>
      <c r="DJ52" s="1">
        <f t="shared" si="17"/>
        <v>349.19699999999915</v>
      </c>
      <c r="DK52" s="1">
        <f t="shared" si="18"/>
        <v>525.84959999999876</v>
      </c>
      <c r="DL52" s="23">
        <f t="shared" si="34"/>
        <v>473.26463999999891</v>
      </c>
      <c r="DM52" s="1">
        <f t="shared" si="20"/>
        <v>18370</v>
      </c>
      <c r="DN52" s="1" t="str">
        <f t="shared" si="21"/>
        <v/>
      </c>
      <c r="DO52" s="1">
        <f t="shared" si="22"/>
        <v>600</v>
      </c>
      <c r="DP52" s="1">
        <f t="shared" si="23"/>
        <v>79</v>
      </c>
      <c r="DQ52" s="1">
        <v>5</v>
      </c>
      <c r="DR52" s="1">
        <f t="shared" si="35"/>
        <v>18956.085499999968</v>
      </c>
      <c r="DS52" s="1">
        <f t="shared" si="36"/>
        <v>22816.74175999995</v>
      </c>
      <c r="DT52" s="130">
        <f t="shared" si="30"/>
        <v>23178.985599999931</v>
      </c>
      <c r="DZ52" s="130">
        <f t="shared" si="33"/>
        <v>20363.689999999937</v>
      </c>
      <c r="EK52" s="1">
        <f t="shared" si="31"/>
        <v>46.829999999999963</v>
      </c>
      <c r="EN52"/>
      <c r="EO52"/>
      <c r="EP52"/>
      <c r="EQ52"/>
      <c r="ER52"/>
      <c r="ES52"/>
      <c r="ET52"/>
      <c r="EU52"/>
      <c r="EV52"/>
      <c r="EW52"/>
      <c r="EX52"/>
      <c r="EY52"/>
      <c r="EZ52"/>
    </row>
    <row r="53" spans="1:156" ht="14">
      <c r="A53" s="1">
        <f t="shared" si="6"/>
        <v>32</v>
      </c>
      <c r="B53" s="4">
        <f t="shared" si="7"/>
        <v>41397</v>
      </c>
      <c r="C53" s="4">
        <f t="shared" si="8"/>
        <v>41403</v>
      </c>
      <c r="D53" s="3" t="s">
        <v>57</v>
      </c>
      <c r="E53" s="3" t="s">
        <v>23</v>
      </c>
      <c r="F53" s="3" t="s">
        <v>52</v>
      </c>
      <c r="G53" s="5" t="s">
        <v>51</v>
      </c>
      <c r="H53" s="5" t="s">
        <v>251</v>
      </c>
      <c r="I53" s="5"/>
      <c r="J53" s="5"/>
      <c r="K53" s="15">
        <v>21.82</v>
      </c>
      <c r="L53" s="1">
        <f t="shared" si="13"/>
        <v>654.63999999999965</v>
      </c>
      <c r="M53" s="15">
        <v>0</v>
      </c>
      <c r="N53" s="15">
        <v>340.88999999999902</v>
      </c>
      <c r="P53" s="1">
        <f t="shared" si="14"/>
        <v>20704.579999999936</v>
      </c>
      <c r="Q53" s="109">
        <f t="shared" si="11"/>
        <v>20940.429999999938</v>
      </c>
      <c r="T53" s="15">
        <v>33</v>
      </c>
      <c r="U53" s="15">
        <v>0.76</v>
      </c>
      <c r="V53" s="15">
        <v>1.56</v>
      </c>
      <c r="W53" s="15">
        <v>5.49</v>
      </c>
      <c r="X53" s="15">
        <v>5.49</v>
      </c>
      <c r="Z53" s="1">
        <v>21.900000000000002</v>
      </c>
      <c r="AA53" s="1">
        <f t="shared" si="24"/>
        <v>579.19999999999982</v>
      </c>
      <c r="AC53" s="1">
        <v>200</v>
      </c>
      <c r="AD53" s="1">
        <f t="shared" si="25"/>
        <v>19800</v>
      </c>
      <c r="AE53" s="1">
        <v>12.2</v>
      </c>
      <c r="AF53" s="1">
        <v>77</v>
      </c>
      <c r="AG53" s="71"/>
      <c r="AJ53" s="1">
        <v>2.7</v>
      </c>
      <c r="AL53" s="1">
        <v>0</v>
      </c>
      <c r="AM53" s="39"/>
      <c r="AN53" s="1"/>
      <c r="BF53" s="110">
        <v>6</v>
      </c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52"/>
      <c r="BZ53" s="15"/>
      <c r="CA53" s="15"/>
      <c r="CB53" s="25"/>
      <c r="CC53" s="15"/>
      <c r="CD53" s="15"/>
      <c r="CE53" s="15"/>
      <c r="CF53" s="15"/>
      <c r="CG53" s="40">
        <v>11.912857142857144</v>
      </c>
      <c r="CH53" s="40">
        <v>50.888571428571424</v>
      </c>
      <c r="CI53" s="40">
        <v>1.06</v>
      </c>
      <c r="CJ53" s="40">
        <v>13.141428571428573</v>
      </c>
      <c r="CK53" s="40">
        <v>21.32</v>
      </c>
      <c r="CL53" s="40">
        <v>0</v>
      </c>
      <c r="CM53" s="40">
        <v>1.5757142857142858</v>
      </c>
      <c r="CO53" s="6"/>
      <c r="CP53" s="6"/>
      <c r="CS53" s="23">
        <f t="shared" si="0"/>
        <v>21.82</v>
      </c>
      <c r="CT53" s="23">
        <f t="shared" si="1"/>
        <v>0</v>
      </c>
      <c r="CU53" s="23">
        <f t="shared" si="2"/>
        <v>21.900000000000002</v>
      </c>
      <c r="CX53" s="23">
        <f t="shared" si="5"/>
        <v>0</v>
      </c>
      <c r="DH53" s="1">
        <f t="shared" si="16"/>
        <v>33</v>
      </c>
      <c r="DI53" s="1">
        <f t="shared" si="12"/>
        <v>340.88999999999902</v>
      </c>
      <c r="DJ53" s="1">
        <f t="shared" si="17"/>
        <v>289.75649999999916</v>
      </c>
      <c r="DK53" s="1">
        <f t="shared" si="18"/>
        <v>436.33919999999875</v>
      </c>
      <c r="DL53" s="23">
        <f t="shared" si="34"/>
        <v>392.70527999999888</v>
      </c>
      <c r="DM53" s="1" t="str">
        <f t="shared" si="20"/>
        <v/>
      </c>
      <c r="DN53" s="1" t="str">
        <f t="shared" si="21"/>
        <v/>
      </c>
      <c r="DO53" s="1">
        <f t="shared" si="22"/>
        <v>200</v>
      </c>
      <c r="DP53" s="1">
        <f t="shared" si="23"/>
        <v>77</v>
      </c>
      <c r="DR53" s="1">
        <f t="shared" si="35"/>
        <v>19245.841999999968</v>
      </c>
      <c r="DS53" s="1">
        <f t="shared" si="36"/>
        <v>23209.447039999948</v>
      </c>
      <c r="DT53" s="1">
        <f t="shared" si="30"/>
        <v>23571.690879999929</v>
      </c>
      <c r="DZ53" s="1">
        <f t="shared" si="33"/>
        <v>20704.579999999936</v>
      </c>
      <c r="EK53" s="1">
        <f t="shared" si="31"/>
        <v>46.829999999999963</v>
      </c>
      <c r="EN53"/>
      <c r="EO53"/>
      <c r="EP53"/>
      <c r="EQ53"/>
      <c r="ER53"/>
      <c r="ES53"/>
      <c r="ET53"/>
      <c r="EU53"/>
      <c r="EV53"/>
      <c r="EW53"/>
      <c r="EX53"/>
      <c r="EY53"/>
      <c r="EZ53"/>
    </row>
    <row r="54" spans="1:156" ht="14">
      <c r="A54" s="1">
        <f t="shared" si="6"/>
        <v>33</v>
      </c>
      <c r="B54" s="4">
        <f t="shared" si="7"/>
        <v>41404</v>
      </c>
      <c r="C54" s="4">
        <f t="shared" si="8"/>
        <v>41410</v>
      </c>
      <c r="D54" s="3" t="s">
        <v>57</v>
      </c>
      <c r="E54" s="3" t="s">
        <v>23</v>
      </c>
      <c r="F54" s="3" t="s">
        <v>52</v>
      </c>
      <c r="G54" s="5" t="s">
        <v>51</v>
      </c>
      <c r="H54" s="5" t="s">
        <v>251</v>
      </c>
      <c r="I54" s="5"/>
      <c r="J54" s="5"/>
      <c r="K54" s="15">
        <v>12.72</v>
      </c>
      <c r="L54" s="1">
        <f t="shared" si="13"/>
        <v>667.35999999999967</v>
      </c>
      <c r="M54" s="15">
        <v>0</v>
      </c>
      <c r="N54" s="15">
        <v>254.19</v>
      </c>
      <c r="P54" s="1">
        <f t="shared" si="14"/>
        <v>20958.769999999935</v>
      </c>
      <c r="Q54" s="109">
        <f t="shared" si="11"/>
        <v>21194.619999999937</v>
      </c>
      <c r="T54" s="15">
        <v>26</v>
      </c>
      <c r="U54" s="15">
        <v>0.56000000000000005</v>
      </c>
      <c r="V54" s="15">
        <v>2</v>
      </c>
      <c r="W54" s="15"/>
      <c r="X54" s="15"/>
      <c r="Z54" s="1">
        <v>16.300000000000004</v>
      </c>
      <c r="AA54" s="1">
        <f t="shared" si="24"/>
        <v>595.49999999999977</v>
      </c>
      <c r="AC54" s="1">
        <v>200</v>
      </c>
      <c r="AD54" s="1">
        <f t="shared" si="25"/>
        <v>20000</v>
      </c>
      <c r="AE54" s="1">
        <v>12.5</v>
      </c>
      <c r="AF54" s="1">
        <v>76</v>
      </c>
      <c r="AG54" s="71"/>
      <c r="AJ54" s="1">
        <v>2.4</v>
      </c>
      <c r="AL54" s="1">
        <v>0</v>
      </c>
      <c r="AM54" s="39"/>
      <c r="AN54" s="1"/>
      <c r="BF54" s="110">
        <v>6</v>
      </c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52"/>
      <c r="BZ54" s="15"/>
      <c r="CA54" s="15"/>
      <c r="CB54" s="25"/>
      <c r="CC54" s="15"/>
      <c r="CD54" s="15"/>
      <c r="CE54" s="15"/>
      <c r="CF54" s="15"/>
      <c r="CG54" s="40">
        <v>12.858571428571427</v>
      </c>
      <c r="CH54" s="40">
        <v>51.79</v>
      </c>
      <c r="CI54" s="40">
        <v>1.0457142857142858</v>
      </c>
      <c r="CJ54" s="40">
        <v>11.762857142857143</v>
      </c>
      <c r="CK54" s="40">
        <v>18.54</v>
      </c>
      <c r="CL54" s="40">
        <v>0</v>
      </c>
      <c r="CM54" s="40">
        <v>1.2842857142857143</v>
      </c>
      <c r="CO54" s="6"/>
      <c r="CP54" s="6"/>
      <c r="CS54" s="23">
        <f t="shared" si="0"/>
        <v>12.72</v>
      </c>
      <c r="CT54" s="23">
        <f t="shared" si="1"/>
        <v>0</v>
      </c>
      <c r="CU54" s="23">
        <f t="shared" si="2"/>
        <v>16.300000000000004</v>
      </c>
      <c r="CX54" s="23">
        <f t="shared" si="5"/>
        <v>0</v>
      </c>
      <c r="DH54" s="1">
        <f t="shared" si="16"/>
        <v>26</v>
      </c>
      <c r="DI54" s="1">
        <f t="shared" si="12"/>
        <v>254.19</v>
      </c>
      <c r="DJ54" s="1">
        <f t="shared" si="17"/>
        <v>216.0615</v>
      </c>
      <c r="DK54" s="1">
        <f t="shared" si="18"/>
        <v>325.36320000000001</v>
      </c>
      <c r="DL54" s="23">
        <f t="shared" si="34"/>
        <v>292.82688000000002</v>
      </c>
      <c r="DM54" s="1" t="str">
        <f t="shared" si="20"/>
        <v/>
      </c>
      <c r="DN54" s="1" t="str">
        <f t="shared" si="21"/>
        <v/>
      </c>
      <c r="DO54" s="1">
        <f t="shared" si="22"/>
        <v>200</v>
      </c>
      <c r="DP54" s="1">
        <f t="shared" si="23"/>
        <v>76</v>
      </c>
      <c r="DR54" s="1">
        <f t="shared" si="35"/>
        <v>19461.903499999968</v>
      </c>
      <c r="DS54" s="1">
        <f t="shared" si="36"/>
        <v>23502.273919999949</v>
      </c>
      <c r="DT54" s="1">
        <f t="shared" si="30"/>
        <v>23864.51775999993</v>
      </c>
      <c r="DZ54" s="1">
        <f t="shared" si="33"/>
        <v>20958.769999999935</v>
      </c>
      <c r="EK54" s="1">
        <f t="shared" si="31"/>
        <v>46.829999999999963</v>
      </c>
      <c r="EN54"/>
      <c r="EO54"/>
      <c r="EP54"/>
      <c r="EQ54"/>
      <c r="ER54"/>
      <c r="ES54"/>
      <c r="ET54"/>
      <c r="EU54"/>
      <c r="EV54"/>
      <c r="EW54"/>
      <c r="EX54"/>
      <c r="EY54"/>
      <c r="EZ54"/>
    </row>
    <row r="55" spans="1:156" ht="14">
      <c r="A55" s="1">
        <f t="shared" si="6"/>
        <v>34</v>
      </c>
      <c r="B55" s="4">
        <f t="shared" si="7"/>
        <v>41411</v>
      </c>
      <c r="C55" s="4">
        <f t="shared" si="8"/>
        <v>41417</v>
      </c>
      <c r="D55" s="3" t="s">
        <v>57</v>
      </c>
      <c r="E55" s="3" t="s">
        <v>23</v>
      </c>
      <c r="F55" s="3" t="s">
        <v>52</v>
      </c>
      <c r="G55" s="5" t="s">
        <v>51</v>
      </c>
      <c r="H55" s="5" t="s">
        <v>251</v>
      </c>
      <c r="I55" s="5"/>
      <c r="J55" s="5"/>
      <c r="K55" s="15">
        <v>12.43</v>
      </c>
      <c r="L55" s="1">
        <f t="shared" si="13"/>
        <v>679.78999999999962</v>
      </c>
      <c r="M55" s="15">
        <v>0</v>
      </c>
      <c r="N55" s="15">
        <v>248.86</v>
      </c>
      <c r="P55" s="1">
        <f t="shared" si="14"/>
        <v>21207.629999999936</v>
      </c>
      <c r="Q55" s="109">
        <f t="shared" si="11"/>
        <v>21443.479999999938</v>
      </c>
      <c r="T55" s="15">
        <v>28.000000000000004</v>
      </c>
      <c r="U55" s="15">
        <v>0.63</v>
      </c>
      <c r="V55" s="15">
        <v>2</v>
      </c>
      <c r="W55" s="15">
        <v>6.59</v>
      </c>
      <c r="X55" s="15">
        <v>6.59</v>
      </c>
      <c r="Z55" s="1">
        <v>9.5</v>
      </c>
      <c r="AA55" s="1">
        <f t="shared" si="24"/>
        <v>604.99999999999977</v>
      </c>
      <c r="AC55" s="1">
        <v>400</v>
      </c>
      <c r="AD55" s="1">
        <f t="shared" si="25"/>
        <v>20400</v>
      </c>
      <c r="AE55" s="1">
        <v>12.8</v>
      </c>
      <c r="AF55" s="1">
        <v>69</v>
      </c>
      <c r="AG55" s="71"/>
      <c r="AJ55" s="1">
        <v>2.1</v>
      </c>
      <c r="AL55" s="1">
        <v>0</v>
      </c>
      <c r="AM55" s="39"/>
      <c r="AN55" s="1"/>
      <c r="BF55" s="110">
        <v>6</v>
      </c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52"/>
      <c r="BZ55" s="15"/>
      <c r="CA55" s="15"/>
      <c r="CB55" s="25"/>
      <c r="CC55" s="15"/>
      <c r="CD55" s="15"/>
      <c r="CE55" s="15"/>
      <c r="CF55" s="15"/>
      <c r="CG55" s="40">
        <v>14.55857142857143</v>
      </c>
      <c r="CH55" s="40">
        <v>57.211428571428577</v>
      </c>
      <c r="CI55" s="40">
        <v>0.88285714285714278</v>
      </c>
      <c r="CJ55" s="40">
        <v>10.261428571428571</v>
      </c>
      <c r="CK55" s="40">
        <v>15.91</v>
      </c>
      <c r="CL55" s="40">
        <v>0</v>
      </c>
      <c r="CM55" s="40">
        <v>1.2657142857142856</v>
      </c>
      <c r="CO55" s="6"/>
      <c r="CP55" s="6"/>
      <c r="CS55" s="23">
        <f t="shared" si="0"/>
        <v>12.43</v>
      </c>
      <c r="CT55" s="23">
        <f t="shared" si="1"/>
        <v>0</v>
      </c>
      <c r="CU55" s="23">
        <f t="shared" si="2"/>
        <v>9.5</v>
      </c>
      <c r="CX55" s="23">
        <f t="shared" si="5"/>
        <v>0</v>
      </c>
      <c r="DH55" s="1">
        <f t="shared" si="16"/>
        <v>28.000000000000004</v>
      </c>
      <c r="DI55" s="1">
        <f t="shared" si="12"/>
        <v>248.86</v>
      </c>
      <c r="DJ55" s="1">
        <f t="shared" si="17"/>
        <v>211.53100000000001</v>
      </c>
      <c r="DK55" s="1">
        <f t="shared" si="18"/>
        <v>318.54080000000005</v>
      </c>
      <c r="DL55" s="23">
        <f t="shared" si="34"/>
        <v>286.68672000000004</v>
      </c>
      <c r="DM55" s="1" t="str">
        <f t="shared" si="20"/>
        <v/>
      </c>
      <c r="DN55" s="1" t="str">
        <f t="shared" si="21"/>
        <v/>
      </c>
      <c r="DO55" s="1">
        <f t="shared" si="22"/>
        <v>400</v>
      </c>
      <c r="DP55" s="1">
        <f t="shared" si="23"/>
        <v>69</v>
      </c>
      <c r="DR55" s="1">
        <f t="shared" si="35"/>
        <v>19673.434499999967</v>
      </c>
      <c r="DS55" s="1">
        <f t="shared" si="36"/>
        <v>23788.96063999995</v>
      </c>
      <c r="DT55" s="1">
        <f t="shared" si="30"/>
        <v>24151.204479999931</v>
      </c>
      <c r="DZ55" s="1">
        <f t="shared" si="33"/>
        <v>21207.629999999936</v>
      </c>
      <c r="EK55" s="1">
        <f t="shared" si="31"/>
        <v>46.829999999999963</v>
      </c>
      <c r="EN55"/>
      <c r="EO55"/>
      <c r="EP55"/>
      <c r="EQ55"/>
      <c r="ER55"/>
      <c r="ES55"/>
      <c r="ET55"/>
      <c r="EU55"/>
      <c r="EV55"/>
      <c r="EW55"/>
      <c r="EX55"/>
      <c r="EY55"/>
      <c r="EZ55"/>
    </row>
    <row r="56" spans="1:156" ht="14">
      <c r="A56" s="1">
        <f t="shared" si="6"/>
        <v>35</v>
      </c>
      <c r="B56" s="4">
        <f t="shared" si="7"/>
        <v>41418</v>
      </c>
      <c r="C56" s="4">
        <f t="shared" si="8"/>
        <v>41424</v>
      </c>
      <c r="D56" s="3" t="s">
        <v>57</v>
      </c>
      <c r="E56" s="3" t="s">
        <v>23</v>
      </c>
      <c r="F56" s="3" t="s">
        <v>52</v>
      </c>
      <c r="G56" s="5" t="s">
        <v>51</v>
      </c>
      <c r="H56" s="5" t="s">
        <v>251</v>
      </c>
      <c r="I56" s="5"/>
      <c r="J56" s="5"/>
      <c r="K56" s="15">
        <v>13.5399999999999</v>
      </c>
      <c r="L56" s="1">
        <f t="shared" si="13"/>
        <v>693.32999999999947</v>
      </c>
      <c r="M56" s="15">
        <v>0</v>
      </c>
      <c r="N56" s="15">
        <v>228.099999999999</v>
      </c>
      <c r="P56" s="1">
        <f t="shared" si="14"/>
        <v>21435.729999999934</v>
      </c>
      <c r="Q56" s="109">
        <f t="shared" si="11"/>
        <v>21671.579999999936</v>
      </c>
      <c r="T56" s="15">
        <v>28.000000000000004</v>
      </c>
      <c r="U56" s="15">
        <v>0.63</v>
      </c>
      <c r="V56" s="15">
        <v>1.6799999999999899</v>
      </c>
      <c r="W56" s="15">
        <v>5.66</v>
      </c>
      <c r="X56" s="15">
        <v>5.66</v>
      </c>
      <c r="Z56" s="1">
        <v>4.9000000000000004</v>
      </c>
      <c r="AA56" s="1">
        <f t="shared" si="24"/>
        <v>609.89999999999975</v>
      </c>
      <c r="AC56" s="1">
        <v>100</v>
      </c>
      <c r="AD56" s="1">
        <f t="shared" si="25"/>
        <v>20500</v>
      </c>
      <c r="AE56" s="1">
        <v>12.9</v>
      </c>
      <c r="AF56" s="1">
        <v>60</v>
      </c>
      <c r="AG56" s="71"/>
      <c r="AJ56" s="1">
        <v>1.5</v>
      </c>
      <c r="AK56" s="1">
        <f>AE56/(AD56/1000)</f>
        <v>0.62926829268292683</v>
      </c>
      <c r="AL56" s="1">
        <v>0</v>
      </c>
      <c r="AM56" s="39"/>
      <c r="AN56" s="1"/>
      <c r="BF56" s="110">
        <v>6</v>
      </c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52"/>
      <c r="BZ56" s="15"/>
      <c r="CA56" s="15"/>
      <c r="CB56" s="25"/>
      <c r="CC56" s="15"/>
      <c r="CD56" s="15"/>
      <c r="CE56" s="15"/>
      <c r="CF56" s="15"/>
      <c r="CG56" s="40">
        <v>14.38</v>
      </c>
      <c r="CH56" s="40">
        <v>52.214285714285715</v>
      </c>
      <c r="CI56" s="40">
        <v>1.077142857142857</v>
      </c>
      <c r="CJ56" s="40">
        <v>7.8142857142857141</v>
      </c>
      <c r="CK56" s="40">
        <v>17.049999999999997</v>
      </c>
      <c r="CL56" s="40">
        <v>0</v>
      </c>
      <c r="CM56" s="40">
        <v>1.705714285714286</v>
      </c>
      <c r="CO56" s="6"/>
      <c r="CP56" s="6"/>
      <c r="CS56" s="23">
        <f t="shared" si="0"/>
        <v>13.5399999999999</v>
      </c>
      <c r="CT56" s="23">
        <f t="shared" si="1"/>
        <v>0</v>
      </c>
      <c r="CU56" s="23">
        <f t="shared" si="2"/>
        <v>4.9000000000000004</v>
      </c>
      <c r="CX56" s="23">
        <f t="shared" si="5"/>
        <v>0</v>
      </c>
      <c r="DH56" s="1">
        <f t="shared" si="16"/>
        <v>28.000000000000004</v>
      </c>
      <c r="DI56" s="1">
        <f t="shared" si="12"/>
        <v>228.099999999999</v>
      </c>
      <c r="DJ56" s="1">
        <f t="shared" si="17"/>
        <v>193.88499999999914</v>
      </c>
      <c r="DK56" s="1">
        <f t="shared" si="18"/>
        <v>291.96799999999871</v>
      </c>
      <c r="DL56" s="23">
        <f t="shared" si="34"/>
        <v>262.77119999999883</v>
      </c>
      <c r="DM56" s="1" t="str">
        <f t="shared" si="20"/>
        <v/>
      </c>
      <c r="DN56" s="1" t="str">
        <f t="shared" si="21"/>
        <v/>
      </c>
      <c r="DO56" s="1">
        <f t="shared" si="22"/>
        <v>100</v>
      </c>
      <c r="DP56" s="1">
        <f t="shared" si="23"/>
        <v>60</v>
      </c>
      <c r="DQ56" s="1" t="s">
        <v>382</v>
      </c>
      <c r="DR56" s="1">
        <f t="shared" si="35"/>
        <v>19867.319499999965</v>
      </c>
      <c r="DS56" s="1">
        <f t="shared" si="36"/>
        <v>24051.731839999949</v>
      </c>
      <c r="DT56" s="1">
        <f t="shared" si="30"/>
        <v>24413.97567999993</v>
      </c>
      <c r="DU56" s="1">
        <f>BC52*1000</f>
        <v>9120</v>
      </c>
      <c r="DV56" s="1">
        <f>DU56/DS56</f>
        <v>0.37918267427348878</v>
      </c>
      <c r="DW56" s="1">
        <f>DU56/DT56</f>
        <v>0.37355652842200365</v>
      </c>
      <c r="DZ56" s="1">
        <f t="shared" si="33"/>
        <v>21435.729999999934</v>
      </c>
      <c r="EA56" s="1">
        <f>DU56/DZ56</f>
        <v>0.4254578687079949</v>
      </c>
      <c r="ED56" s="1">
        <f>SUM(M34:M56)</f>
        <v>46.829999999999963</v>
      </c>
      <c r="EE56" s="1">
        <f>SUM(K34:K56)</f>
        <v>693.32999999999947</v>
      </c>
      <c r="EF56" s="1">
        <f>ED56/EE56</f>
        <v>6.754359395958634E-2</v>
      </c>
      <c r="EK56" s="1">
        <f t="shared" si="31"/>
        <v>46.829999999999963</v>
      </c>
      <c r="EL56" s="2">
        <f>EK56/L56*100</f>
        <v>6.7543593959586339</v>
      </c>
      <c r="EN56"/>
      <c r="EO56"/>
      <c r="EP56"/>
      <c r="EQ56"/>
      <c r="ER56"/>
      <c r="ES56"/>
      <c r="ET56"/>
      <c r="EU56"/>
      <c r="EV56"/>
      <c r="EW56"/>
      <c r="EX56"/>
      <c r="EY56"/>
      <c r="EZ56"/>
    </row>
    <row r="57" spans="1:156" ht="12" customHeight="1">
      <c r="A57" s="1">
        <v>-17</v>
      </c>
      <c r="B57" s="4">
        <v>41053</v>
      </c>
      <c r="C57" s="4">
        <v>41060</v>
      </c>
      <c r="D57" s="5" t="s">
        <v>19</v>
      </c>
      <c r="E57" s="1">
        <v>10</v>
      </c>
      <c r="F57" s="5" t="s">
        <v>13</v>
      </c>
      <c r="BC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I57" s="1"/>
      <c r="DJ57" s="1"/>
      <c r="DK57" s="1">
        <f t="shared" ref="DK57:DK82" si="37">DI57*1.36</f>
        <v>0</v>
      </c>
      <c r="DL57" s="1">
        <f t="shared" ref="DL57:DL82" si="38">DK57*0.85</f>
        <v>0</v>
      </c>
      <c r="DT57" s="1"/>
      <c r="DZ57" s="1"/>
      <c r="EN57"/>
      <c r="EO57"/>
      <c r="EP57"/>
      <c r="EQ57"/>
      <c r="ER57"/>
      <c r="ES57"/>
      <c r="ET57"/>
      <c r="EU57"/>
      <c r="EV57"/>
      <c r="EW57"/>
      <c r="EX57"/>
      <c r="EY57"/>
      <c r="EZ57"/>
    </row>
    <row r="58" spans="1:156" ht="12" customHeight="1">
      <c r="A58" s="1">
        <v>-16</v>
      </c>
      <c r="B58" s="4">
        <v>41060</v>
      </c>
      <c r="C58" s="4">
        <v>41067</v>
      </c>
      <c r="D58" s="5" t="s">
        <v>19</v>
      </c>
      <c r="E58" s="1">
        <v>10</v>
      </c>
      <c r="F58" s="5" t="s">
        <v>13</v>
      </c>
      <c r="BC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I58" s="1"/>
      <c r="DJ58" s="1"/>
      <c r="DK58" s="1">
        <f t="shared" si="37"/>
        <v>0</v>
      </c>
      <c r="DL58" s="1">
        <f t="shared" si="38"/>
        <v>0</v>
      </c>
      <c r="DT58" s="1"/>
      <c r="DZ58" s="1"/>
      <c r="EN58"/>
      <c r="EO58"/>
      <c r="EP58"/>
      <c r="EQ58"/>
      <c r="ER58"/>
      <c r="ES58"/>
      <c r="ET58"/>
      <c r="EU58"/>
      <c r="EV58"/>
      <c r="EW58"/>
      <c r="EX58"/>
      <c r="EY58"/>
      <c r="EZ58"/>
    </row>
    <row r="59" spans="1:156" ht="12" customHeight="1">
      <c r="A59" s="1">
        <v>-15</v>
      </c>
      <c r="B59" s="4">
        <v>41067</v>
      </c>
      <c r="C59" s="4">
        <v>41074</v>
      </c>
      <c r="D59" s="5" t="s">
        <v>19</v>
      </c>
      <c r="E59" s="1">
        <v>10</v>
      </c>
      <c r="F59" s="5" t="s">
        <v>13</v>
      </c>
      <c r="BC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I59" s="1"/>
      <c r="DJ59" s="1"/>
      <c r="DK59" s="1">
        <f t="shared" si="37"/>
        <v>0</v>
      </c>
      <c r="DL59" s="1">
        <f t="shared" si="38"/>
        <v>0</v>
      </c>
      <c r="DM59" s="1">
        <v>550</v>
      </c>
      <c r="DT59" s="1"/>
      <c r="DZ59" s="1"/>
      <c r="EN59"/>
      <c r="EO59"/>
      <c r="EP59"/>
      <c r="EQ59"/>
      <c r="ER59"/>
      <c r="ES59"/>
      <c r="ET59"/>
      <c r="EU59"/>
      <c r="EV59"/>
      <c r="EW59"/>
      <c r="EX59"/>
      <c r="EY59"/>
      <c r="EZ59"/>
    </row>
    <row r="60" spans="1:156" ht="12" customHeight="1">
      <c r="A60" s="1">
        <v>-14</v>
      </c>
      <c r="B60" s="4">
        <v>41074</v>
      </c>
      <c r="C60" s="4">
        <v>41081</v>
      </c>
      <c r="D60" s="5" t="s">
        <v>19</v>
      </c>
      <c r="E60" s="1">
        <v>10</v>
      </c>
      <c r="F60" s="5" t="s">
        <v>13</v>
      </c>
      <c r="AR60" s="1">
        <v>15.2</v>
      </c>
      <c r="BC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I60" s="1"/>
      <c r="DJ60" s="1"/>
      <c r="DK60" s="1">
        <f t="shared" si="37"/>
        <v>0</v>
      </c>
      <c r="DL60" s="1">
        <f t="shared" si="38"/>
        <v>0</v>
      </c>
      <c r="DT60" s="1"/>
      <c r="DZ60" s="1"/>
      <c r="EN60"/>
      <c r="EO60"/>
      <c r="EP60"/>
      <c r="EQ60"/>
      <c r="ER60"/>
      <c r="ES60"/>
      <c r="ET60"/>
      <c r="EU60"/>
      <c r="EV60"/>
      <c r="EW60"/>
      <c r="EX60"/>
      <c r="EY60"/>
      <c r="EZ60"/>
    </row>
    <row r="61" spans="1:156" ht="12" customHeight="1">
      <c r="A61" s="1">
        <v>-13</v>
      </c>
      <c r="B61" s="4">
        <v>41081</v>
      </c>
      <c r="C61" s="4">
        <v>41088</v>
      </c>
      <c r="D61" s="5" t="s">
        <v>19</v>
      </c>
      <c r="E61" s="1">
        <v>10</v>
      </c>
      <c r="F61" s="5" t="s">
        <v>13</v>
      </c>
      <c r="AR61" s="1">
        <v>5.04</v>
      </c>
      <c r="BC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I61" s="1"/>
      <c r="DJ61" s="1"/>
      <c r="DK61" s="1">
        <f t="shared" si="37"/>
        <v>0</v>
      </c>
      <c r="DL61" s="1">
        <f t="shared" si="38"/>
        <v>0</v>
      </c>
      <c r="DT61" s="1"/>
      <c r="DZ61" s="1"/>
      <c r="EN61"/>
      <c r="EO61"/>
      <c r="EP61"/>
      <c r="EQ61"/>
      <c r="ER61"/>
      <c r="ES61"/>
      <c r="ET61"/>
      <c r="EU61"/>
      <c r="EV61"/>
      <c r="EW61"/>
      <c r="EX61"/>
      <c r="EY61"/>
      <c r="EZ61"/>
    </row>
    <row r="62" spans="1:156" ht="12" customHeight="1">
      <c r="A62" s="1">
        <v>-12</v>
      </c>
      <c r="B62" s="4">
        <v>41088</v>
      </c>
      <c r="C62" s="4">
        <v>41095</v>
      </c>
      <c r="D62" s="5" t="s">
        <v>19</v>
      </c>
      <c r="E62" s="1">
        <v>10</v>
      </c>
      <c r="F62" s="5" t="s">
        <v>13</v>
      </c>
      <c r="AR62" s="1">
        <v>8.75</v>
      </c>
      <c r="BC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I62" s="1"/>
      <c r="DJ62" s="1"/>
      <c r="DK62" s="1">
        <f t="shared" si="37"/>
        <v>0</v>
      </c>
      <c r="DL62" s="1">
        <f t="shared" si="38"/>
        <v>0</v>
      </c>
      <c r="DT62" s="1"/>
      <c r="DZ62" s="1"/>
      <c r="EN62"/>
      <c r="EO62"/>
      <c r="EP62"/>
      <c r="EQ62"/>
      <c r="ER62"/>
      <c r="ES62"/>
      <c r="ET62"/>
      <c r="EU62"/>
      <c r="EV62"/>
      <c r="EW62"/>
      <c r="EX62"/>
      <c r="EY62"/>
      <c r="EZ62"/>
    </row>
    <row r="63" spans="1:156" ht="12" customHeight="1">
      <c r="A63" s="1">
        <v>-11</v>
      </c>
      <c r="B63" s="4">
        <v>41095</v>
      </c>
      <c r="C63" s="4">
        <v>41102</v>
      </c>
      <c r="D63" s="5" t="s">
        <v>19</v>
      </c>
      <c r="E63" s="1">
        <v>10</v>
      </c>
      <c r="F63" s="5" t="s">
        <v>13</v>
      </c>
      <c r="AR63" s="1">
        <v>8.75</v>
      </c>
      <c r="BC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I63" s="1"/>
      <c r="DJ63" s="1"/>
      <c r="DK63" s="1">
        <f t="shared" si="37"/>
        <v>0</v>
      </c>
      <c r="DL63" s="1">
        <f t="shared" si="38"/>
        <v>0</v>
      </c>
      <c r="DM63" s="1">
        <v>4790</v>
      </c>
      <c r="DT63" s="1"/>
      <c r="DZ63" s="1"/>
      <c r="EN63"/>
      <c r="EO63"/>
      <c r="EP63"/>
      <c r="EQ63"/>
      <c r="ER63"/>
      <c r="ES63"/>
      <c r="ET63"/>
      <c r="EU63"/>
      <c r="EV63"/>
      <c r="EW63"/>
      <c r="EX63"/>
      <c r="EY63"/>
      <c r="EZ63"/>
    </row>
    <row r="64" spans="1:156" ht="12" customHeight="1">
      <c r="A64" s="1">
        <v>-10</v>
      </c>
      <c r="B64" s="4">
        <v>41102</v>
      </c>
      <c r="C64" s="4">
        <v>41109</v>
      </c>
      <c r="D64" s="5" t="s">
        <v>19</v>
      </c>
      <c r="E64" s="1">
        <v>10</v>
      </c>
      <c r="F64" s="5" t="s">
        <v>13</v>
      </c>
      <c r="AR64" s="1">
        <v>3.5</v>
      </c>
      <c r="BC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I64" s="1"/>
      <c r="DJ64" s="1"/>
      <c r="DK64" s="1">
        <f t="shared" si="37"/>
        <v>0</v>
      </c>
      <c r="DL64" s="1">
        <f t="shared" si="38"/>
        <v>0</v>
      </c>
      <c r="DT64" s="1"/>
      <c r="DZ64" s="1"/>
      <c r="EN64"/>
      <c r="EO64"/>
      <c r="EP64"/>
      <c r="EQ64"/>
      <c r="ER64"/>
      <c r="ES64"/>
      <c r="ET64"/>
      <c r="EU64"/>
      <c r="EV64"/>
      <c r="EW64"/>
      <c r="EX64"/>
      <c r="EY64"/>
      <c r="EZ64"/>
    </row>
    <row r="65" spans="1:156" ht="12" customHeight="1">
      <c r="A65" s="1">
        <v>-9</v>
      </c>
      <c r="B65" s="4">
        <v>41109</v>
      </c>
      <c r="C65" s="4">
        <v>41116</v>
      </c>
      <c r="D65" s="5" t="s">
        <v>19</v>
      </c>
      <c r="E65" s="1">
        <v>10</v>
      </c>
      <c r="F65" s="5" t="s">
        <v>13</v>
      </c>
      <c r="AR65" s="1">
        <v>3.78</v>
      </c>
      <c r="BC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I65" s="1"/>
      <c r="DJ65" s="1"/>
      <c r="DK65" s="1">
        <f t="shared" si="37"/>
        <v>0</v>
      </c>
      <c r="DL65" s="1">
        <f t="shared" si="38"/>
        <v>0</v>
      </c>
      <c r="DT65" s="1"/>
      <c r="DZ65" s="1"/>
      <c r="EN65"/>
      <c r="EO65"/>
      <c r="EP65"/>
      <c r="EQ65"/>
      <c r="ER65"/>
      <c r="ES65"/>
      <c r="ET65"/>
      <c r="EU65"/>
      <c r="EV65"/>
      <c r="EW65"/>
      <c r="EX65"/>
      <c r="EY65"/>
      <c r="EZ65"/>
    </row>
    <row r="66" spans="1:156" ht="12" customHeight="1">
      <c r="A66" s="1">
        <v>-8</v>
      </c>
      <c r="B66" s="4">
        <v>41116</v>
      </c>
      <c r="C66" s="4">
        <v>41123</v>
      </c>
      <c r="D66" s="5" t="s">
        <v>19</v>
      </c>
      <c r="E66" s="1">
        <v>10</v>
      </c>
      <c r="F66" s="5" t="s">
        <v>13</v>
      </c>
      <c r="AR66" s="1">
        <v>9.8000000000000007</v>
      </c>
      <c r="BC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I66" s="1"/>
      <c r="DJ66" s="1"/>
      <c r="DK66" s="1">
        <f t="shared" si="37"/>
        <v>0</v>
      </c>
      <c r="DL66" s="1">
        <f t="shared" si="38"/>
        <v>0</v>
      </c>
      <c r="DT66" s="1"/>
      <c r="DZ66" s="1"/>
      <c r="EN66"/>
      <c r="EO66"/>
      <c r="EP66"/>
      <c r="EQ66"/>
      <c r="ER66"/>
      <c r="ES66"/>
      <c r="ET66"/>
      <c r="EU66"/>
      <c r="EV66"/>
      <c r="EW66"/>
      <c r="EX66"/>
      <c r="EY66"/>
      <c r="EZ66"/>
    </row>
    <row r="67" spans="1:156" ht="12" customHeight="1">
      <c r="A67" s="1">
        <v>-7</v>
      </c>
      <c r="B67" s="4">
        <v>41123</v>
      </c>
      <c r="C67" s="4">
        <v>41130</v>
      </c>
      <c r="D67" s="5" t="s">
        <v>19</v>
      </c>
      <c r="E67" s="1">
        <v>10</v>
      </c>
      <c r="F67" s="5" t="s">
        <v>13</v>
      </c>
      <c r="AR67" s="1">
        <v>4.34</v>
      </c>
      <c r="BC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I67" s="1"/>
      <c r="DJ67" s="1"/>
      <c r="DK67" s="1">
        <f t="shared" si="37"/>
        <v>0</v>
      </c>
      <c r="DL67" s="1">
        <f t="shared" si="38"/>
        <v>0</v>
      </c>
      <c r="DM67" s="1">
        <v>15570</v>
      </c>
      <c r="DT67" s="1"/>
      <c r="DZ67" s="1"/>
      <c r="EN67"/>
      <c r="EO67"/>
      <c r="EP67"/>
      <c r="EQ67"/>
      <c r="ER67"/>
      <c r="ES67"/>
      <c r="ET67"/>
      <c r="EU67"/>
      <c r="EV67"/>
      <c r="EW67"/>
      <c r="EX67"/>
      <c r="EY67"/>
      <c r="EZ67"/>
    </row>
    <row r="68" spans="1:156" ht="12" customHeight="1">
      <c r="A68" s="1">
        <v>-6</v>
      </c>
      <c r="B68" s="4">
        <v>41130</v>
      </c>
      <c r="C68" s="4">
        <v>41137</v>
      </c>
      <c r="D68" s="5" t="s">
        <v>19</v>
      </c>
      <c r="E68" s="1">
        <v>10</v>
      </c>
      <c r="F68" s="5" t="s">
        <v>13</v>
      </c>
      <c r="AR68" s="1">
        <v>6.93</v>
      </c>
      <c r="BC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I68" s="1"/>
      <c r="DJ68" s="1"/>
      <c r="DK68" s="1">
        <f t="shared" si="37"/>
        <v>0</v>
      </c>
      <c r="DL68" s="1">
        <f t="shared" si="38"/>
        <v>0</v>
      </c>
      <c r="DT68" s="1"/>
      <c r="DZ68" s="1"/>
      <c r="EN68"/>
      <c r="EO68"/>
      <c r="EP68"/>
      <c r="EQ68"/>
      <c r="ER68"/>
      <c r="ES68"/>
      <c r="ET68"/>
      <c r="EU68"/>
      <c r="EV68"/>
      <c r="EW68"/>
      <c r="EX68"/>
      <c r="EY68"/>
      <c r="EZ68"/>
    </row>
    <row r="69" spans="1:156" ht="12" customHeight="1">
      <c r="A69" s="1">
        <v>-5</v>
      </c>
      <c r="B69" s="4">
        <v>41137</v>
      </c>
      <c r="C69" s="4">
        <v>41144</v>
      </c>
      <c r="D69" s="5" t="s">
        <v>19</v>
      </c>
      <c r="E69" s="1">
        <v>10</v>
      </c>
      <c r="F69" s="5" t="s">
        <v>13</v>
      </c>
      <c r="AR69" s="1">
        <v>12.25</v>
      </c>
      <c r="BC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I69" s="1"/>
      <c r="DJ69" s="1"/>
      <c r="DK69" s="1">
        <f t="shared" si="37"/>
        <v>0</v>
      </c>
      <c r="DL69" s="1">
        <f t="shared" si="38"/>
        <v>0</v>
      </c>
      <c r="DM69" s="1">
        <v>15090</v>
      </c>
      <c r="DT69" s="1"/>
      <c r="DZ69" s="1"/>
      <c r="EN69"/>
      <c r="EO69"/>
      <c r="EP69"/>
      <c r="EQ69"/>
      <c r="ER69"/>
      <c r="ES69"/>
      <c r="ET69"/>
      <c r="EU69"/>
      <c r="EV69"/>
      <c r="EW69"/>
      <c r="EX69"/>
      <c r="EY69"/>
      <c r="EZ69"/>
    </row>
    <row r="70" spans="1:156" ht="12" customHeight="1">
      <c r="A70" s="1">
        <v>-4</v>
      </c>
      <c r="B70" s="4">
        <v>41144</v>
      </c>
      <c r="C70" s="4">
        <v>41151</v>
      </c>
      <c r="D70" s="5" t="s">
        <v>19</v>
      </c>
      <c r="E70" s="1">
        <v>10</v>
      </c>
      <c r="F70" s="5" t="s">
        <v>13</v>
      </c>
      <c r="AR70" s="1">
        <v>7.77</v>
      </c>
      <c r="BC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I70" s="1"/>
      <c r="DJ70" s="1"/>
      <c r="DK70" s="1">
        <f t="shared" si="37"/>
        <v>0</v>
      </c>
      <c r="DL70" s="1">
        <f t="shared" si="38"/>
        <v>0</v>
      </c>
      <c r="DT70" s="1"/>
      <c r="DZ70" s="1"/>
      <c r="EN70"/>
      <c r="EO70"/>
      <c r="EP70"/>
      <c r="EQ70"/>
      <c r="ER70"/>
      <c r="ES70"/>
      <c r="ET70"/>
      <c r="EU70"/>
      <c r="EV70"/>
      <c r="EW70"/>
      <c r="EX70"/>
      <c r="EY70"/>
      <c r="EZ70"/>
    </row>
    <row r="71" spans="1:156" ht="12" customHeight="1">
      <c r="A71" s="1">
        <v>-3</v>
      </c>
      <c r="B71" s="4">
        <v>41151</v>
      </c>
      <c r="C71" s="4">
        <v>41158</v>
      </c>
      <c r="D71" s="5" t="s">
        <v>19</v>
      </c>
      <c r="E71" s="1">
        <v>10</v>
      </c>
      <c r="F71" s="5" t="s">
        <v>13</v>
      </c>
      <c r="AR71" s="1">
        <v>8.19</v>
      </c>
      <c r="BC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I71" s="1"/>
      <c r="DJ71" s="1"/>
      <c r="DK71" s="1">
        <f t="shared" si="37"/>
        <v>0</v>
      </c>
      <c r="DL71" s="1">
        <f t="shared" si="38"/>
        <v>0</v>
      </c>
      <c r="DM71" s="1">
        <v>15490</v>
      </c>
      <c r="DT71" s="1"/>
      <c r="DZ71" s="1"/>
      <c r="EN71"/>
      <c r="EO71"/>
      <c r="EP71"/>
      <c r="EQ71"/>
      <c r="ER71"/>
      <c r="ES71"/>
      <c r="ET71"/>
      <c r="EU71"/>
      <c r="EV71"/>
      <c r="EW71"/>
      <c r="EX71"/>
      <c r="EY71"/>
      <c r="EZ71"/>
    </row>
    <row r="72" spans="1:156" ht="12" customHeight="1">
      <c r="A72" s="1">
        <v>-2</v>
      </c>
      <c r="B72" s="4">
        <v>41158</v>
      </c>
      <c r="C72" s="4">
        <v>41165</v>
      </c>
      <c r="D72" s="5" t="s">
        <v>19</v>
      </c>
      <c r="E72" s="1">
        <v>10</v>
      </c>
      <c r="F72" s="5" t="s">
        <v>13</v>
      </c>
      <c r="AR72" s="1">
        <v>15.05</v>
      </c>
      <c r="BC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I72" s="1"/>
      <c r="DJ72" s="1"/>
      <c r="DK72" s="1">
        <f t="shared" si="37"/>
        <v>0</v>
      </c>
      <c r="DL72" s="1">
        <f t="shared" si="38"/>
        <v>0</v>
      </c>
      <c r="DT72" s="1"/>
      <c r="DZ72" s="1"/>
      <c r="EN72"/>
      <c r="EO72"/>
      <c r="EP72"/>
      <c r="EQ72"/>
      <c r="ER72"/>
      <c r="ES72"/>
      <c r="ET72"/>
      <c r="EU72"/>
      <c r="EV72"/>
      <c r="EW72"/>
      <c r="EX72"/>
      <c r="EY72"/>
      <c r="EZ72"/>
    </row>
    <row r="73" spans="1:156" ht="12" customHeight="1">
      <c r="A73" s="1">
        <v>-1</v>
      </c>
      <c r="B73" s="4">
        <v>41165</v>
      </c>
      <c r="C73" s="4">
        <v>41172</v>
      </c>
      <c r="D73" s="5" t="s">
        <v>19</v>
      </c>
      <c r="E73" s="1">
        <v>10</v>
      </c>
      <c r="F73" s="5" t="s">
        <v>13</v>
      </c>
      <c r="AR73" s="1">
        <v>32.9</v>
      </c>
      <c r="BC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I73" s="1"/>
      <c r="DJ73" s="1"/>
      <c r="DK73" s="1">
        <f t="shared" si="37"/>
        <v>0</v>
      </c>
      <c r="DL73" s="1">
        <f t="shared" si="38"/>
        <v>0</v>
      </c>
      <c r="DT73" s="1"/>
      <c r="DZ73" s="1"/>
      <c r="EN73"/>
      <c r="EO73"/>
      <c r="EP73"/>
      <c r="EQ73"/>
      <c r="ER73"/>
      <c r="ES73"/>
      <c r="ET73"/>
      <c r="EU73"/>
      <c r="EV73"/>
      <c r="EW73"/>
      <c r="EX73"/>
      <c r="EY73"/>
      <c r="EZ73"/>
    </row>
    <row r="74" spans="1:156" ht="12" customHeight="1">
      <c r="A74" s="1">
        <v>0</v>
      </c>
      <c r="B74" s="4">
        <v>41172</v>
      </c>
      <c r="C74" s="4">
        <v>41179</v>
      </c>
      <c r="D74" s="5" t="s">
        <v>19</v>
      </c>
      <c r="E74" s="1">
        <v>10</v>
      </c>
      <c r="F74" s="5" t="s">
        <v>13</v>
      </c>
      <c r="AR74" s="1">
        <v>47.04</v>
      </c>
      <c r="BC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I74" s="1"/>
      <c r="DJ74" s="1"/>
      <c r="DK74" s="1">
        <f t="shared" si="37"/>
        <v>0</v>
      </c>
      <c r="DL74" s="1">
        <f t="shared" si="38"/>
        <v>0</v>
      </c>
      <c r="DT74" s="1"/>
      <c r="DZ74" s="1"/>
      <c r="EN74"/>
      <c r="EO74"/>
      <c r="EP74"/>
      <c r="EQ74"/>
      <c r="ER74"/>
      <c r="ES74"/>
      <c r="ET74"/>
      <c r="EU74"/>
      <c r="EV74"/>
      <c r="EW74"/>
      <c r="EX74"/>
      <c r="EY74"/>
      <c r="EZ74"/>
    </row>
    <row r="75" spans="1:156" ht="12" customHeight="1">
      <c r="A75" s="10">
        <v>1</v>
      </c>
      <c r="B75" s="4">
        <v>41180</v>
      </c>
      <c r="C75" s="4">
        <v>41186</v>
      </c>
      <c r="D75" s="5" t="s">
        <v>19</v>
      </c>
      <c r="E75" s="1">
        <v>10</v>
      </c>
      <c r="F75" s="5" t="s">
        <v>13</v>
      </c>
      <c r="G75" s="5" t="s">
        <v>52</v>
      </c>
      <c r="H75" s="5" t="s">
        <v>252</v>
      </c>
      <c r="I75" s="25" t="s">
        <v>68</v>
      </c>
      <c r="K75" s="15">
        <v>21.26</v>
      </c>
      <c r="L75" s="1">
        <f>CP75</f>
        <v>0</v>
      </c>
      <c r="M75" s="15">
        <v>31.3</v>
      </c>
      <c r="N75" s="15">
        <v>591.13999999999896</v>
      </c>
      <c r="P75" s="1">
        <f>N75</f>
        <v>591.13999999999896</v>
      </c>
      <c r="Q75" s="109" t="str">
        <f t="shared" ref="Q75:Q109" si="39">IF(AND($BF75=1,$BF74=0),$BE75,IF($BF75=0,"",N75+Q74))</f>
        <v/>
      </c>
      <c r="T75" s="15">
        <v>71.999999999999901</v>
      </c>
      <c r="U75" s="15">
        <v>2.8999999999999901</v>
      </c>
      <c r="V75" s="15">
        <v>2.77999999999999</v>
      </c>
      <c r="W75" s="15"/>
      <c r="X75" s="15"/>
      <c r="Z75" s="1">
        <v>41.199999999999996</v>
      </c>
      <c r="AA75" s="1">
        <v>41.2</v>
      </c>
      <c r="AC75" s="1">
        <v>4020.0000000000005</v>
      </c>
      <c r="AD75" s="1">
        <v>4020</v>
      </c>
      <c r="AE75" s="1">
        <v>0</v>
      </c>
      <c r="AL75" s="31">
        <v>0</v>
      </c>
      <c r="AM75" s="39">
        <v>28</v>
      </c>
      <c r="AN75" s="1">
        <v>22</v>
      </c>
      <c r="AO75" s="39">
        <v>82</v>
      </c>
      <c r="AR75" s="1">
        <v>48.02</v>
      </c>
      <c r="BC75" s="1"/>
      <c r="BY75" s="1"/>
      <c r="CG75" s="39"/>
      <c r="CH75" s="39"/>
      <c r="CI75" s="39"/>
      <c r="CJ75" s="39"/>
      <c r="CK75" s="39"/>
      <c r="CL75" s="39"/>
      <c r="CM75" s="39"/>
      <c r="CO75" s="6"/>
      <c r="CP75" s="6"/>
      <c r="CS75" s="1">
        <f t="shared" ref="CS75:CS109" si="40">K75</f>
        <v>21.26</v>
      </c>
      <c r="CT75" s="1">
        <f t="shared" ref="CT75:CT109" si="41">BM75</f>
        <v>0</v>
      </c>
      <c r="CU75" s="1">
        <f t="shared" ref="CU75:CU109" si="42">Z75</f>
        <v>41.199999999999996</v>
      </c>
      <c r="CV75" s="1">
        <f t="shared" ref="CV75:CV109" si="43">BI75</f>
        <v>0</v>
      </c>
      <c r="CW75" s="1">
        <f t="shared" ref="CW75:CW109" si="44">BZ75</f>
        <v>0</v>
      </c>
      <c r="CX75" s="1">
        <f t="shared" ref="CX75:CX109" si="45">BY75</f>
        <v>0</v>
      </c>
      <c r="CY75" s="25"/>
      <c r="CZ75" s="25"/>
      <c r="DA75" s="25"/>
      <c r="DB75" s="1"/>
      <c r="DC75" s="1"/>
      <c r="DD75" s="1"/>
      <c r="DI75" s="1"/>
      <c r="DJ75" s="1"/>
      <c r="DK75" s="1">
        <f t="shared" si="37"/>
        <v>0</v>
      </c>
      <c r="DL75" s="1">
        <f t="shared" si="38"/>
        <v>0</v>
      </c>
      <c r="DT75" s="1"/>
      <c r="DZ75" s="1"/>
      <c r="EN75"/>
      <c r="EO75"/>
      <c r="EP75"/>
      <c r="EQ75"/>
      <c r="ER75"/>
      <c r="ES75"/>
      <c r="ET75"/>
      <c r="EU75"/>
      <c r="EV75"/>
      <c r="EW75"/>
      <c r="EX75"/>
      <c r="EY75"/>
      <c r="EZ75"/>
    </row>
    <row r="76" spans="1:156" ht="12" customHeight="1">
      <c r="A76" s="1">
        <f t="shared" ref="A76:A109" si="46">A75+1</f>
        <v>2</v>
      </c>
      <c r="B76" s="4">
        <f t="shared" ref="B76:B109" si="47">B75+7</f>
        <v>41187</v>
      </c>
      <c r="C76" s="4">
        <f t="shared" ref="C76:C109" si="48">C75+7</f>
        <v>41193</v>
      </c>
      <c r="D76" s="5" t="s">
        <v>19</v>
      </c>
      <c r="E76" s="1">
        <v>10</v>
      </c>
      <c r="F76" s="5" t="s">
        <v>13</v>
      </c>
      <c r="G76" s="5" t="s">
        <v>52</v>
      </c>
      <c r="H76" s="5" t="s">
        <v>252</v>
      </c>
      <c r="I76" s="5"/>
      <c r="J76" s="5"/>
      <c r="K76" s="15">
        <v>36.380000000000003</v>
      </c>
      <c r="L76" s="1">
        <f t="shared" ref="L76:L83" si="49">L75+K76</f>
        <v>36.380000000000003</v>
      </c>
      <c r="M76" s="15">
        <v>20.3799999999999</v>
      </c>
      <c r="N76" s="15">
        <v>920.85</v>
      </c>
      <c r="P76" s="1">
        <f t="shared" ref="P76:P82" si="50">P75+N76</f>
        <v>1511.9899999999989</v>
      </c>
      <c r="Q76" s="109" t="str">
        <f t="shared" si="39"/>
        <v/>
      </c>
      <c r="T76" s="15">
        <v>71.999999999999901</v>
      </c>
      <c r="U76" s="15">
        <v>2.8999999999999901</v>
      </c>
      <c r="V76" s="15">
        <v>2.52999999999999</v>
      </c>
      <c r="W76" s="15">
        <v>35</v>
      </c>
      <c r="X76" s="15">
        <v>62.9</v>
      </c>
      <c r="Z76" s="1">
        <v>48.399999999999991</v>
      </c>
      <c r="AA76" s="1">
        <v>89.6</v>
      </c>
      <c r="AC76" s="1">
        <v>5039.9999999999991</v>
      </c>
      <c r="AD76" s="1">
        <v>9060</v>
      </c>
      <c r="AE76" s="1">
        <v>0</v>
      </c>
      <c r="AL76" s="31">
        <v>0</v>
      </c>
      <c r="AM76" s="39">
        <v>42</v>
      </c>
      <c r="AN76" s="1">
        <v>42</v>
      </c>
      <c r="AO76" s="39">
        <v>89</v>
      </c>
      <c r="AP76" s="39">
        <v>35</v>
      </c>
      <c r="AQ76" s="39">
        <v>35</v>
      </c>
      <c r="AR76" s="1">
        <v>49.98</v>
      </c>
      <c r="BC76" s="1"/>
      <c r="BF76" s="110">
        <v>0</v>
      </c>
      <c r="BY76" s="1"/>
      <c r="CG76" s="39">
        <f t="shared" ref="CG76:CM85" si="51">CG41</f>
        <v>25.064285714285713</v>
      </c>
      <c r="CH76" s="39">
        <f t="shared" si="51"/>
        <v>53.47428571428572</v>
      </c>
      <c r="CI76" s="39">
        <f t="shared" si="51"/>
        <v>1.8742857142857141</v>
      </c>
      <c r="CJ76" s="39">
        <f t="shared" si="51"/>
        <v>22.08285714285714</v>
      </c>
      <c r="CK76" s="39">
        <f t="shared" si="51"/>
        <v>37.18</v>
      </c>
      <c r="CL76" s="39">
        <f t="shared" si="51"/>
        <v>4.5999999999999996</v>
      </c>
      <c r="CM76" s="39">
        <f t="shared" si="51"/>
        <v>1.3128571428571429</v>
      </c>
      <c r="CO76" s="6"/>
      <c r="CP76" s="6"/>
      <c r="CS76" s="1">
        <f t="shared" si="40"/>
        <v>36.380000000000003</v>
      </c>
      <c r="CT76" s="1">
        <f t="shared" si="41"/>
        <v>0</v>
      </c>
      <c r="CU76" s="1">
        <f t="shared" si="42"/>
        <v>48.399999999999991</v>
      </c>
      <c r="CV76" s="1">
        <f t="shared" si="43"/>
        <v>0</v>
      </c>
      <c r="CW76" s="1">
        <f t="shared" si="44"/>
        <v>0</v>
      </c>
      <c r="CX76" s="1">
        <f t="shared" si="45"/>
        <v>0</v>
      </c>
      <c r="CY76" s="1"/>
      <c r="CZ76" s="1"/>
      <c r="DA76" s="1"/>
      <c r="DB76" s="1"/>
      <c r="DC76" s="1"/>
      <c r="DD76" s="1"/>
      <c r="DI76" s="1"/>
      <c r="DJ76" s="1"/>
      <c r="DK76" s="1">
        <f t="shared" si="37"/>
        <v>0</v>
      </c>
      <c r="DL76" s="1">
        <f t="shared" si="38"/>
        <v>0</v>
      </c>
      <c r="DT76" s="1"/>
      <c r="DZ76" s="1"/>
      <c r="EN76"/>
      <c r="EO76"/>
      <c r="EP76"/>
      <c r="EQ76"/>
      <c r="ER76"/>
      <c r="ES76"/>
      <c r="ET76"/>
      <c r="EU76"/>
      <c r="EV76"/>
      <c r="EW76"/>
      <c r="EX76"/>
      <c r="EY76"/>
      <c r="EZ76"/>
    </row>
    <row r="77" spans="1:156" ht="12" customHeight="1">
      <c r="A77" s="1">
        <f t="shared" si="46"/>
        <v>3</v>
      </c>
      <c r="B77" s="4">
        <f t="shared" si="47"/>
        <v>41194</v>
      </c>
      <c r="C77" s="4">
        <f t="shared" si="48"/>
        <v>41200</v>
      </c>
      <c r="D77" s="5" t="s">
        <v>19</v>
      </c>
      <c r="E77" s="1">
        <v>10</v>
      </c>
      <c r="F77" s="5" t="s">
        <v>13</v>
      </c>
      <c r="G77" s="5" t="s">
        <v>52</v>
      </c>
      <c r="H77" s="5" t="s">
        <v>252</v>
      </c>
      <c r="I77" s="5"/>
      <c r="J77" s="5"/>
      <c r="K77" s="15">
        <v>23.93</v>
      </c>
      <c r="L77" s="1">
        <f t="shared" si="49"/>
        <v>60.31</v>
      </c>
      <c r="M77" s="15">
        <v>22.39</v>
      </c>
      <c r="N77" s="15">
        <v>468.13999999999902</v>
      </c>
      <c r="P77" s="1">
        <f t="shared" si="50"/>
        <v>1980.1299999999978</v>
      </c>
      <c r="Q77" s="109">
        <f t="shared" si="39"/>
        <v>8160</v>
      </c>
      <c r="T77" s="15">
        <v>71.999999999999901</v>
      </c>
      <c r="U77" s="15">
        <v>2.8999999999999901</v>
      </c>
      <c r="V77" s="15">
        <v>1.96</v>
      </c>
      <c r="W77" s="15"/>
      <c r="X77" s="15"/>
      <c r="Z77" s="1">
        <v>49.3</v>
      </c>
      <c r="AA77" s="1">
        <v>138.89999999999998</v>
      </c>
      <c r="AC77" s="1">
        <v>5990</v>
      </c>
      <c r="AD77" s="1">
        <v>15050</v>
      </c>
      <c r="AE77" s="1">
        <v>0</v>
      </c>
      <c r="AL77" s="31">
        <v>26.92</v>
      </c>
      <c r="AM77" s="39">
        <v>65</v>
      </c>
      <c r="AN77" s="1">
        <v>65</v>
      </c>
      <c r="AO77" s="39">
        <v>115</v>
      </c>
      <c r="AP77" s="39">
        <v>39</v>
      </c>
      <c r="AQ77" s="39">
        <v>74</v>
      </c>
      <c r="AR77" s="1">
        <v>49.98</v>
      </c>
      <c r="AT77" s="1">
        <v>8.16</v>
      </c>
      <c r="AV77" s="15">
        <v>0.88</v>
      </c>
      <c r="AW77" s="15">
        <v>3.94</v>
      </c>
      <c r="AX77" s="15">
        <v>4.95</v>
      </c>
      <c r="AY77" s="15">
        <v>0.86</v>
      </c>
      <c r="AZ77" s="15">
        <v>551.1</v>
      </c>
      <c r="BC77" s="1"/>
      <c r="BD77" s="1">
        <v>88</v>
      </c>
      <c r="BE77" s="1">
        <v>8160</v>
      </c>
      <c r="BF77" s="110">
        <v>1</v>
      </c>
      <c r="BY77" s="1"/>
      <c r="CG77" s="39">
        <f t="shared" si="51"/>
        <v>23.562857142857144</v>
      </c>
      <c r="CH77" s="39">
        <f t="shared" si="51"/>
        <v>55.138571428571424</v>
      </c>
      <c r="CI77" s="39">
        <f t="shared" si="51"/>
        <v>1.474285714285714</v>
      </c>
      <c r="CJ77" s="39">
        <f t="shared" si="51"/>
        <v>21.8</v>
      </c>
      <c r="CK77" s="39">
        <f t="shared" si="51"/>
        <v>33.979999999999997</v>
      </c>
      <c r="CL77" s="39">
        <f t="shared" si="51"/>
        <v>7.4</v>
      </c>
      <c r="CM77" s="39">
        <f t="shared" si="51"/>
        <v>1.3514285714285712</v>
      </c>
      <c r="CO77" s="6"/>
      <c r="CP77" s="6"/>
      <c r="CS77" s="1">
        <f t="shared" si="40"/>
        <v>23.93</v>
      </c>
      <c r="CT77" s="1">
        <f t="shared" si="41"/>
        <v>0</v>
      </c>
      <c r="CU77" s="1">
        <f t="shared" si="42"/>
        <v>49.3</v>
      </c>
      <c r="CV77" s="1">
        <f t="shared" si="43"/>
        <v>0</v>
      </c>
      <c r="CW77" s="1">
        <f t="shared" si="44"/>
        <v>0</v>
      </c>
      <c r="CX77" s="1">
        <f t="shared" si="45"/>
        <v>0</v>
      </c>
      <c r="CY77" s="1"/>
      <c r="CZ77" s="1"/>
      <c r="DA77" s="1"/>
      <c r="DB77" s="1"/>
      <c r="DC77" s="1"/>
      <c r="DD77" s="1"/>
      <c r="DI77" s="1"/>
      <c r="DJ77" s="1"/>
      <c r="DK77" s="1">
        <f t="shared" si="37"/>
        <v>0</v>
      </c>
      <c r="DL77" s="1">
        <f t="shared" si="38"/>
        <v>0</v>
      </c>
      <c r="DT77" s="1"/>
      <c r="DZ77" s="1"/>
      <c r="EN77"/>
      <c r="EO77"/>
      <c r="EP77"/>
      <c r="EQ77"/>
      <c r="ER77"/>
      <c r="ES77"/>
      <c r="ET77"/>
      <c r="EU77"/>
      <c r="EV77"/>
      <c r="EW77"/>
      <c r="EX77"/>
      <c r="EY77"/>
      <c r="EZ77"/>
    </row>
    <row r="78" spans="1:156" ht="12" customHeight="1">
      <c r="A78" s="1">
        <f t="shared" si="46"/>
        <v>4</v>
      </c>
      <c r="B78" s="4">
        <f t="shared" si="47"/>
        <v>41201</v>
      </c>
      <c r="C78" s="4">
        <f t="shared" si="48"/>
        <v>41207</v>
      </c>
      <c r="D78" s="5" t="s">
        <v>19</v>
      </c>
      <c r="E78" s="1">
        <v>10</v>
      </c>
      <c r="F78" s="5" t="s">
        <v>13</v>
      </c>
      <c r="G78" s="5" t="s">
        <v>52</v>
      </c>
      <c r="H78" s="5" t="s">
        <v>252</v>
      </c>
      <c r="I78" s="5"/>
      <c r="J78" s="5"/>
      <c r="K78" s="15">
        <v>38.899999999999899</v>
      </c>
      <c r="L78" s="1">
        <f t="shared" si="49"/>
        <v>99.209999999999894</v>
      </c>
      <c r="M78" s="15">
        <v>0.47999999999999898</v>
      </c>
      <c r="N78" s="15">
        <v>1285.74</v>
      </c>
      <c r="P78" s="1">
        <f t="shared" si="50"/>
        <v>3265.8699999999981</v>
      </c>
      <c r="Q78" s="109">
        <f t="shared" si="39"/>
        <v>9445.74</v>
      </c>
      <c r="T78" s="15">
        <v>73.999999999999901</v>
      </c>
      <c r="U78" s="15">
        <v>3.1099999999999901</v>
      </c>
      <c r="V78" s="15">
        <v>3.31</v>
      </c>
      <c r="W78" s="15">
        <v>35</v>
      </c>
      <c r="X78" s="15">
        <v>64.709999999999994</v>
      </c>
      <c r="Z78" s="1">
        <v>41.5</v>
      </c>
      <c r="AA78" s="1">
        <v>180.39999999999998</v>
      </c>
      <c r="AC78" s="1">
        <v>7090</v>
      </c>
      <c r="AD78" s="1">
        <v>22140</v>
      </c>
      <c r="AE78" s="1">
        <v>0.52</v>
      </c>
      <c r="AL78" s="31">
        <v>0</v>
      </c>
      <c r="AM78" s="39">
        <v>32</v>
      </c>
      <c r="AN78" s="1">
        <v>32</v>
      </c>
      <c r="AO78" s="39">
        <v>108</v>
      </c>
      <c r="AP78" s="39">
        <v>39</v>
      </c>
      <c r="AQ78" s="39">
        <v>113</v>
      </c>
      <c r="AR78" s="1">
        <v>54.88</v>
      </c>
      <c r="BC78" s="1"/>
      <c r="BF78" s="110">
        <v>1</v>
      </c>
      <c r="BY78" s="1"/>
      <c r="CG78" s="39">
        <f t="shared" si="51"/>
        <v>24.21857142857143</v>
      </c>
      <c r="CH78" s="39">
        <f t="shared" si="51"/>
        <v>50.160000000000004</v>
      </c>
      <c r="CI78" s="39">
        <f t="shared" si="51"/>
        <v>2.1342857142857143</v>
      </c>
      <c r="CJ78" s="39">
        <f t="shared" si="51"/>
        <v>23.34</v>
      </c>
      <c r="CK78" s="39">
        <f t="shared" si="51"/>
        <v>38.540000000000006</v>
      </c>
      <c r="CL78" s="39">
        <f t="shared" si="51"/>
        <v>0</v>
      </c>
      <c r="CM78" s="39">
        <f t="shared" si="51"/>
        <v>1.1999999999999997</v>
      </c>
      <c r="CO78" s="6"/>
      <c r="CP78" s="6"/>
      <c r="CS78" s="1">
        <f t="shared" si="40"/>
        <v>38.899999999999899</v>
      </c>
      <c r="CT78" s="1">
        <f t="shared" si="41"/>
        <v>0</v>
      </c>
      <c r="CU78" s="1">
        <f t="shared" si="42"/>
        <v>41.5</v>
      </c>
      <c r="CV78" s="1">
        <f t="shared" si="43"/>
        <v>0</v>
      </c>
      <c r="CW78" s="1">
        <f t="shared" si="44"/>
        <v>0</v>
      </c>
      <c r="CX78" s="1">
        <f t="shared" si="45"/>
        <v>0</v>
      </c>
      <c r="CY78" s="1"/>
      <c r="CZ78" s="1"/>
      <c r="DA78" s="1"/>
      <c r="DB78" s="1"/>
      <c r="DC78" s="1"/>
      <c r="DD78" s="1"/>
      <c r="DI78" s="1"/>
      <c r="DJ78" s="1"/>
      <c r="DK78" s="1">
        <f t="shared" si="37"/>
        <v>0</v>
      </c>
      <c r="DL78" s="1">
        <f t="shared" si="38"/>
        <v>0</v>
      </c>
      <c r="DT78" s="1"/>
      <c r="DZ78" s="1"/>
      <c r="EN78"/>
      <c r="EO78"/>
      <c r="EP78"/>
      <c r="EQ78"/>
      <c r="ER78"/>
      <c r="ES78"/>
      <c r="ET78"/>
      <c r="EU78"/>
      <c r="EV78"/>
      <c r="EW78"/>
      <c r="EX78"/>
      <c r="EY78"/>
      <c r="EZ78"/>
    </row>
    <row r="79" spans="1:156" ht="12" customHeight="1">
      <c r="A79" s="1">
        <f t="shared" si="46"/>
        <v>5</v>
      </c>
      <c r="B79" s="4">
        <f t="shared" si="47"/>
        <v>41208</v>
      </c>
      <c r="C79" s="4">
        <f t="shared" si="48"/>
        <v>41214</v>
      </c>
      <c r="D79" s="5" t="s">
        <v>19</v>
      </c>
      <c r="E79" s="1">
        <v>10</v>
      </c>
      <c r="F79" s="5" t="s">
        <v>13</v>
      </c>
      <c r="G79" s="5" t="s">
        <v>52</v>
      </c>
      <c r="H79" s="5" t="s">
        <v>252</v>
      </c>
      <c r="I79" s="5"/>
      <c r="J79" s="5"/>
      <c r="K79" s="15">
        <v>39.079999999999899</v>
      </c>
      <c r="L79" s="1">
        <f t="shared" si="49"/>
        <v>138.28999999999979</v>
      </c>
      <c r="M79" s="15">
        <v>11.82</v>
      </c>
      <c r="N79" s="15">
        <v>1324.28</v>
      </c>
      <c r="P79" s="1">
        <f t="shared" si="50"/>
        <v>4590.1499999999978</v>
      </c>
      <c r="Q79" s="109">
        <f t="shared" si="39"/>
        <v>10770.02</v>
      </c>
      <c r="T79" s="15">
        <v>73.999999999999901</v>
      </c>
      <c r="U79" s="15">
        <v>3.1099999999999901</v>
      </c>
      <c r="V79" s="15">
        <v>3.39</v>
      </c>
      <c r="W79" s="15"/>
      <c r="X79" s="15"/>
      <c r="Z79" s="1">
        <v>43.9</v>
      </c>
      <c r="AA79" s="1">
        <v>224.29999999999998</v>
      </c>
      <c r="AC79" s="1">
        <v>8440</v>
      </c>
      <c r="AD79" s="1">
        <v>30580</v>
      </c>
      <c r="AE79" s="1">
        <v>1.87</v>
      </c>
      <c r="AL79" s="31">
        <v>4.57</v>
      </c>
      <c r="AM79" s="39">
        <v>46</v>
      </c>
      <c r="AN79" s="1">
        <v>46</v>
      </c>
      <c r="AO79" s="39">
        <v>109</v>
      </c>
      <c r="AP79" s="39">
        <v>45</v>
      </c>
      <c r="AQ79" s="39">
        <v>158</v>
      </c>
      <c r="AR79" s="1">
        <v>57.82</v>
      </c>
      <c r="AT79" s="1">
        <v>11.51</v>
      </c>
      <c r="AV79" s="15">
        <v>0.95</v>
      </c>
      <c r="AW79" s="15">
        <v>4.87</v>
      </c>
      <c r="AX79" s="15">
        <v>6.12</v>
      </c>
      <c r="AY79" s="15">
        <v>0.79</v>
      </c>
      <c r="AZ79" s="15">
        <v>180.7</v>
      </c>
      <c r="BC79" s="1"/>
      <c r="BD79" s="1">
        <v>95</v>
      </c>
      <c r="BE79" s="1">
        <v>11510</v>
      </c>
      <c r="BF79" s="110">
        <v>2</v>
      </c>
      <c r="BY79" s="1"/>
      <c r="CG79" s="39">
        <f t="shared" si="51"/>
        <v>23.497142857142855</v>
      </c>
      <c r="CH79" s="39">
        <f t="shared" si="51"/>
        <v>54.428571428571431</v>
      </c>
      <c r="CI79" s="39">
        <f t="shared" si="51"/>
        <v>1.7</v>
      </c>
      <c r="CJ79" s="39">
        <f t="shared" si="51"/>
        <v>19.084285714285709</v>
      </c>
      <c r="CK79" s="39">
        <f t="shared" si="51"/>
        <v>32.36</v>
      </c>
      <c r="CL79" s="39">
        <f t="shared" si="51"/>
        <v>0</v>
      </c>
      <c r="CM79" s="39">
        <f t="shared" si="51"/>
        <v>1.205714285714286</v>
      </c>
      <c r="CO79" s="6"/>
      <c r="CP79" s="6"/>
      <c r="CS79" s="1">
        <f t="shared" si="40"/>
        <v>39.079999999999899</v>
      </c>
      <c r="CT79" s="1">
        <f t="shared" si="41"/>
        <v>0</v>
      </c>
      <c r="CU79" s="1">
        <f t="shared" si="42"/>
        <v>43.9</v>
      </c>
      <c r="CV79" s="1">
        <f t="shared" si="43"/>
        <v>0</v>
      </c>
      <c r="CW79" s="1">
        <f t="shared" si="44"/>
        <v>0</v>
      </c>
      <c r="CX79" s="1">
        <f t="shared" si="45"/>
        <v>0</v>
      </c>
      <c r="CY79" s="1"/>
      <c r="CZ79" s="1"/>
      <c r="DA79" s="1"/>
      <c r="DB79" s="1"/>
      <c r="DC79" s="1"/>
      <c r="DD79" s="1"/>
      <c r="DI79" s="1"/>
      <c r="DJ79" s="1"/>
      <c r="DK79" s="1">
        <f t="shared" si="37"/>
        <v>0</v>
      </c>
      <c r="DL79" s="1">
        <f t="shared" si="38"/>
        <v>0</v>
      </c>
      <c r="DM79" s="1">
        <v>24290</v>
      </c>
      <c r="DT79" s="1"/>
      <c r="DZ79" s="1"/>
      <c r="EN79"/>
      <c r="EO79"/>
      <c r="EP79"/>
      <c r="EQ79"/>
      <c r="ER79"/>
      <c r="ES79"/>
      <c r="ET79"/>
      <c r="EU79"/>
      <c r="EV79"/>
      <c r="EW79"/>
      <c r="EX79"/>
      <c r="EY79"/>
      <c r="EZ79"/>
    </row>
    <row r="80" spans="1:156" ht="12" customHeight="1">
      <c r="A80" s="1">
        <f t="shared" si="46"/>
        <v>6</v>
      </c>
      <c r="B80" s="4">
        <f t="shared" si="47"/>
        <v>41215</v>
      </c>
      <c r="C80" s="4">
        <f t="shared" si="48"/>
        <v>41221</v>
      </c>
      <c r="D80" s="5" t="s">
        <v>19</v>
      </c>
      <c r="E80" s="1">
        <v>10</v>
      </c>
      <c r="F80" s="5" t="s">
        <v>13</v>
      </c>
      <c r="G80" s="5" t="s">
        <v>52</v>
      </c>
      <c r="H80" s="5" t="s">
        <v>252</v>
      </c>
      <c r="I80" s="5"/>
      <c r="J80" s="5"/>
      <c r="K80" s="15">
        <v>43.13</v>
      </c>
      <c r="L80" s="1">
        <f t="shared" si="49"/>
        <v>181.41999999999979</v>
      </c>
      <c r="M80" s="15">
        <v>12.8</v>
      </c>
      <c r="N80" s="15">
        <v>1218.53</v>
      </c>
      <c r="P80" s="1">
        <f t="shared" si="50"/>
        <v>5808.6799999999976</v>
      </c>
      <c r="Q80" s="109">
        <f t="shared" si="39"/>
        <v>11988.550000000001</v>
      </c>
      <c r="T80" s="15">
        <v>67</v>
      </c>
      <c r="U80" s="15">
        <v>2.35</v>
      </c>
      <c r="V80" s="15">
        <v>2.83</v>
      </c>
      <c r="W80" s="15">
        <v>29.62</v>
      </c>
      <c r="X80" s="15">
        <v>48.29</v>
      </c>
      <c r="Z80" s="1">
        <v>50.1</v>
      </c>
      <c r="AA80" s="1">
        <v>274.39999999999998</v>
      </c>
      <c r="AC80" s="1">
        <v>9680</v>
      </c>
      <c r="AD80" s="1">
        <v>40260</v>
      </c>
      <c r="AE80" s="1">
        <v>3.13</v>
      </c>
      <c r="AL80" s="31">
        <v>3.81</v>
      </c>
      <c r="AM80" s="39">
        <v>40</v>
      </c>
      <c r="AN80" s="1">
        <v>40</v>
      </c>
      <c r="AO80" s="39">
        <v>92</v>
      </c>
      <c r="AP80" s="39">
        <v>57</v>
      </c>
      <c r="AQ80" s="39">
        <v>215</v>
      </c>
      <c r="AR80" s="1">
        <v>59.78</v>
      </c>
      <c r="BC80" s="1"/>
      <c r="BF80" s="110">
        <v>2</v>
      </c>
      <c r="BY80" s="1"/>
      <c r="CG80" s="39">
        <f t="shared" si="51"/>
        <v>23.817142857142859</v>
      </c>
      <c r="CH80" s="39">
        <f t="shared" si="51"/>
        <v>50.66571428571428</v>
      </c>
      <c r="CI80" s="39">
        <f t="shared" si="51"/>
        <v>1.8499999999999999</v>
      </c>
      <c r="CJ80" s="39">
        <f t="shared" si="51"/>
        <v>19.734285714285711</v>
      </c>
      <c r="CK80" s="39">
        <f t="shared" si="51"/>
        <v>33.339999999999996</v>
      </c>
      <c r="CL80" s="39">
        <f t="shared" si="51"/>
        <v>0</v>
      </c>
      <c r="CM80" s="39">
        <f t="shared" si="51"/>
        <v>1.3057142857142856</v>
      </c>
      <c r="CO80" s="6"/>
      <c r="CP80" s="6"/>
      <c r="CS80" s="1">
        <f t="shared" si="40"/>
        <v>43.13</v>
      </c>
      <c r="CT80" s="1">
        <f t="shared" si="41"/>
        <v>0</v>
      </c>
      <c r="CU80" s="1">
        <f t="shared" si="42"/>
        <v>50.1</v>
      </c>
      <c r="CV80" s="1">
        <f t="shared" si="43"/>
        <v>0</v>
      </c>
      <c r="CW80" s="1">
        <f t="shared" si="44"/>
        <v>0</v>
      </c>
      <c r="CX80" s="1">
        <f t="shared" si="45"/>
        <v>0</v>
      </c>
      <c r="CY80" s="1"/>
      <c r="CZ80" s="1"/>
      <c r="DA80" s="1"/>
      <c r="DB80" s="1"/>
      <c r="DC80" s="1"/>
      <c r="DD80" s="1"/>
      <c r="DI80" s="1"/>
      <c r="DJ80" s="1"/>
      <c r="DK80" s="1">
        <f t="shared" si="37"/>
        <v>0</v>
      </c>
      <c r="DL80" s="1">
        <f t="shared" si="38"/>
        <v>0</v>
      </c>
      <c r="DT80" s="1"/>
      <c r="DZ80" s="1"/>
      <c r="EN80"/>
      <c r="EO80"/>
      <c r="EP80"/>
      <c r="EQ80"/>
      <c r="ER80"/>
      <c r="ES80"/>
      <c r="ET80"/>
      <c r="EU80"/>
      <c r="EV80"/>
      <c r="EW80"/>
      <c r="EX80"/>
      <c r="EY80"/>
      <c r="EZ80"/>
    </row>
    <row r="81" spans="1:156" ht="12" customHeight="1">
      <c r="A81" s="1">
        <f t="shared" si="46"/>
        <v>7</v>
      </c>
      <c r="B81" s="4">
        <f t="shared" si="47"/>
        <v>41222</v>
      </c>
      <c r="C81" s="4">
        <f t="shared" si="48"/>
        <v>41228</v>
      </c>
      <c r="D81" s="5" t="s">
        <v>19</v>
      </c>
      <c r="E81" s="1">
        <v>10</v>
      </c>
      <c r="F81" s="5" t="s">
        <v>13</v>
      </c>
      <c r="G81" s="5" t="s">
        <v>52</v>
      </c>
      <c r="H81" s="5" t="s">
        <v>252</v>
      </c>
      <c r="I81" s="5"/>
      <c r="J81" s="5"/>
      <c r="K81" s="15">
        <v>43.24</v>
      </c>
      <c r="L81" s="1">
        <f t="shared" si="49"/>
        <v>224.6599999999998</v>
      </c>
      <c r="M81" s="15">
        <v>16.14</v>
      </c>
      <c r="N81" s="15">
        <v>1211.18</v>
      </c>
      <c r="P81" s="1">
        <f t="shared" si="50"/>
        <v>7019.8599999999979</v>
      </c>
      <c r="Q81" s="109">
        <f t="shared" si="39"/>
        <v>13199.730000000001</v>
      </c>
      <c r="T81" s="15">
        <v>67</v>
      </c>
      <c r="U81" s="15">
        <v>2.35</v>
      </c>
      <c r="V81" s="15">
        <v>2.7999999999999901</v>
      </c>
      <c r="W81" s="15"/>
      <c r="X81" s="15"/>
      <c r="Z81" s="1">
        <v>41.2</v>
      </c>
      <c r="AA81" s="1">
        <v>315.59999999999997</v>
      </c>
      <c r="AC81" s="1">
        <v>10650</v>
      </c>
      <c r="AD81" s="1">
        <v>50910</v>
      </c>
      <c r="AE81" s="1">
        <v>4.09</v>
      </c>
      <c r="AL81" s="31">
        <v>0.5</v>
      </c>
      <c r="AM81" s="39">
        <v>34</v>
      </c>
      <c r="AN81" s="1">
        <v>34</v>
      </c>
      <c r="AO81" s="39">
        <v>88</v>
      </c>
      <c r="AP81" s="39">
        <v>38</v>
      </c>
      <c r="AQ81" s="39">
        <v>253</v>
      </c>
      <c r="AR81" s="1">
        <v>56.42</v>
      </c>
      <c r="BC81" s="1"/>
      <c r="BF81" s="110">
        <v>2</v>
      </c>
      <c r="BY81" s="1"/>
      <c r="CG81" s="39">
        <f t="shared" si="51"/>
        <v>21.945714285714285</v>
      </c>
      <c r="CH81" s="39">
        <f t="shared" si="51"/>
        <v>51.444285714285719</v>
      </c>
      <c r="CI81" s="39">
        <f t="shared" si="51"/>
        <v>1.7571428571428569</v>
      </c>
      <c r="CJ81" s="39">
        <f t="shared" si="51"/>
        <v>21.061428571428571</v>
      </c>
      <c r="CK81" s="39">
        <f t="shared" si="51"/>
        <v>34.51</v>
      </c>
      <c r="CL81" s="39">
        <f t="shared" si="51"/>
        <v>0</v>
      </c>
      <c r="CM81" s="39">
        <f t="shared" si="51"/>
        <v>1.1842857142857144</v>
      </c>
      <c r="CO81" s="6"/>
      <c r="CP81" s="6"/>
      <c r="CS81" s="1">
        <f t="shared" si="40"/>
        <v>43.24</v>
      </c>
      <c r="CT81" s="1">
        <f t="shared" si="41"/>
        <v>0</v>
      </c>
      <c r="CU81" s="1">
        <f t="shared" si="42"/>
        <v>41.2</v>
      </c>
      <c r="CV81" s="1">
        <f t="shared" si="43"/>
        <v>0</v>
      </c>
      <c r="CW81" s="1">
        <f t="shared" si="44"/>
        <v>0</v>
      </c>
      <c r="CX81" s="1">
        <f t="shared" si="45"/>
        <v>0</v>
      </c>
      <c r="CY81" s="1"/>
      <c r="CZ81" s="1"/>
      <c r="DA81" s="1"/>
      <c r="DB81" s="1"/>
      <c r="DC81" s="1"/>
      <c r="DD81" s="1"/>
      <c r="DI81" s="1"/>
      <c r="DJ81" s="1"/>
      <c r="DK81" s="1">
        <f t="shared" si="37"/>
        <v>0</v>
      </c>
      <c r="DL81" s="1">
        <f t="shared" si="38"/>
        <v>0</v>
      </c>
      <c r="DT81" s="1"/>
      <c r="DZ81" s="1"/>
      <c r="EN81"/>
      <c r="EO81"/>
      <c r="EP81"/>
      <c r="EQ81"/>
      <c r="ER81"/>
      <c r="ES81"/>
      <c r="ET81"/>
      <c r="EU81"/>
      <c r="EV81"/>
      <c r="EW81"/>
      <c r="EX81"/>
      <c r="EY81"/>
      <c r="EZ81"/>
    </row>
    <row r="82" spans="1:156" ht="12" customHeight="1">
      <c r="A82" s="1">
        <f t="shared" si="46"/>
        <v>8</v>
      </c>
      <c r="B82" s="4">
        <f t="shared" si="47"/>
        <v>41229</v>
      </c>
      <c r="C82" s="4">
        <f t="shared" si="48"/>
        <v>41235</v>
      </c>
      <c r="D82" s="5" t="s">
        <v>19</v>
      </c>
      <c r="E82" s="1">
        <v>10</v>
      </c>
      <c r="F82" s="5" t="s">
        <v>13</v>
      </c>
      <c r="G82" s="5" t="s">
        <v>52</v>
      </c>
      <c r="H82" s="5" t="s">
        <v>252</v>
      </c>
      <c r="I82" s="5"/>
      <c r="J82" s="25" t="s">
        <v>69</v>
      </c>
      <c r="K82" s="15">
        <v>15.48</v>
      </c>
      <c r="L82" s="1">
        <f t="shared" si="49"/>
        <v>240.13999999999979</v>
      </c>
      <c r="M82" s="15">
        <v>8.98</v>
      </c>
      <c r="N82" s="15">
        <v>294.22000000000003</v>
      </c>
      <c r="P82" s="1">
        <f t="shared" si="50"/>
        <v>7314.0799999999981</v>
      </c>
      <c r="Q82" s="109">
        <f t="shared" si="39"/>
        <v>13493.95</v>
      </c>
      <c r="T82" s="15">
        <v>17.999999999999901</v>
      </c>
      <c r="U82" s="15">
        <v>0.38</v>
      </c>
      <c r="V82" s="15">
        <v>1.8999999999999899</v>
      </c>
      <c r="W82" s="15">
        <v>10.75</v>
      </c>
      <c r="X82" s="15">
        <v>10.75</v>
      </c>
      <c r="Z82" s="1">
        <v>35.4</v>
      </c>
      <c r="AA82" s="1">
        <v>350.99999999999994</v>
      </c>
      <c r="AC82" s="1">
        <v>11230</v>
      </c>
      <c r="AD82" s="1">
        <v>62140</v>
      </c>
      <c r="AE82" s="1">
        <v>4.67</v>
      </c>
      <c r="AL82" s="31">
        <v>0.25</v>
      </c>
      <c r="AM82" s="39">
        <v>30</v>
      </c>
      <c r="AN82" s="1">
        <v>30</v>
      </c>
      <c r="AO82" s="39">
        <v>90</v>
      </c>
      <c r="AP82" s="39">
        <v>28</v>
      </c>
      <c r="AQ82" s="39">
        <v>281</v>
      </c>
      <c r="AR82" s="1">
        <v>44.8</v>
      </c>
      <c r="AT82" s="1">
        <v>11.9</v>
      </c>
      <c r="AV82" s="25">
        <v>0.94</v>
      </c>
      <c r="AW82" s="25"/>
      <c r="AX82" s="25">
        <v>2.85</v>
      </c>
      <c r="BC82" s="1"/>
      <c r="BD82" s="1">
        <v>94</v>
      </c>
      <c r="BE82" s="1">
        <v>11900</v>
      </c>
      <c r="BF82" s="110">
        <v>3</v>
      </c>
      <c r="BY82" s="1"/>
      <c r="CG82" s="39">
        <f t="shared" si="51"/>
        <v>24.2</v>
      </c>
      <c r="CH82" s="39">
        <f t="shared" si="51"/>
        <v>54.855714285714285</v>
      </c>
      <c r="CI82" s="39">
        <f t="shared" si="51"/>
        <v>1.504285714285714</v>
      </c>
      <c r="CJ82" s="39">
        <f t="shared" si="51"/>
        <v>14.51857142857143</v>
      </c>
      <c r="CK82" s="39">
        <f t="shared" si="51"/>
        <v>25.39</v>
      </c>
      <c r="CL82" s="39">
        <f t="shared" si="51"/>
        <v>3.8000000000000003</v>
      </c>
      <c r="CM82" s="39">
        <f t="shared" si="51"/>
        <v>1.2528571428571431</v>
      </c>
      <c r="CO82" s="6"/>
      <c r="CP82" s="6"/>
      <c r="CS82" s="1">
        <f t="shared" si="40"/>
        <v>15.48</v>
      </c>
      <c r="CT82" s="1">
        <f t="shared" si="41"/>
        <v>0</v>
      </c>
      <c r="CU82" s="1">
        <f t="shared" si="42"/>
        <v>35.4</v>
      </c>
      <c r="CV82" s="1">
        <f t="shared" si="43"/>
        <v>0</v>
      </c>
      <c r="CW82" s="1">
        <f t="shared" si="44"/>
        <v>0</v>
      </c>
      <c r="CX82" s="1">
        <f t="shared" si="45"/>
        <v>0</v>
      </c>
      <c r="CY82" s="1"/>
      <c r="CZ82" s="1"/>
      <c r="DA82" s="1"/>
      <c r="DB82" s="1"/>
      <c r="DC82" s="1"/>
      <c r="DD82" s="1"/>
      <c r="DI82" s="1"/>
      <c r="DJ82" s="1"/>
      <c r="DK82" s="1">
        <f t="shared" si="37"/>
        <v>0</v>
      </c>
      <c r="DL82" s="1">
        <f t="shared" si="38"/>
        <v>0</v>
      </c>
      <c r="DT82" s="1"/>
      <c r="DZ82" s="1"/>
      <c r="EN82"/>
      <c r="EO82"/>
      <c r="EP82"/>
      <c r="EQ82"/>
      <c r="ER82"/>
      <c r="ES82"/>
      <c r="ET82"/>
      <c r="EU82"/>
      <c r="EV82"/>
      <c r="EW82"/>
      <c r="EX82"/>
      <c r="EY82"/>
      <c r="EZ82"/>
    </row>
    <row r="83" spans="1:156" ht="14">
      <c r="A83" s="1">
        <f t="shared" si="46"/>
        <v>9</v>
      </c>
      <c r="B83" s="4">
        <f t="shared" si="47"/>
        <v>41236</v>
      </c>
      <c r="C83" s="4">
        <f t="shared" si="48"/>
        <v>41242</v>
      </c>
      <c r="D83" s="5" t="s">
        <v>19</v>
      </c>
      <c r="E83" s="1">
        <v>10</v>
      </c>
      <c r="F83" s="5" t="s">
        <v>52</v>
      </c>
      <c r="G83" s="5" t="s">
        <v>51</v>
      </c>
      <c r="H83" s="5" t="s">
        <v>251</v>
      </c>
      <c r="I83" s="71" t="s">
        <v>109</v>
      </c>
      <c r="J83" s="5"/>
      <c r="K83" s="15">
        <v>21.25</v>
      </c>
      <c r="L83" s="1">
        <f t="shared" si="49"/>
        <v>261.38999999999976</v>
      </c>
      <c r="M83" s="15">
        <v>0.20999999999999899</v>
      </c>
      <c r="N83" s="15">
        <v>416.81</v>
      </c>
      <c r="P83" s="23"/>
      <c r="Q83" s="109">
        <f t="shared" si="39"/>
        <v>13910.76</v>
      </c>
      <c r="R83" s="23"/>
      <c r="T83" s="15">
        <v>17.999999999999901</v>
      </c>
      <c r="U83" s="15">
        <v>0.38</v>
      </c>
      <c r="V83" s="15">
        <v>1.96</v>
      </c>
      <c r="W83" s="15"/>
      <c r="X83" s="15"/>
      <c r="Z83" s="1">
        <v>2.1</v>
      </c>
      <c r="AA83" s="1">
        <v>2.1</v>
      </c>
      <c r="AC83" s="1">
        <v>0</v>
      </c>
      <c r="AD83" s="1">
        <v>0</v>
      </c>
      <c r="AE83" s="1">
        <v>0</v>
      </c>
      <c r="AF83" s="1">
        <v>0</v>
      </c>
      <c r="AJ83" s="1">
        <v>0</v>
      </c>
      <c r="AL83" s="26">
        <v>0</v>
      </c>
      <c r="AM83" s="39"/>
      <c r="AN83" s="1"/>
      <c r="BF83" s="110">
        <v>3</v>
      </c>
      <c r="BM83" s="1">
        <v>40.200000000000003</v>
      </c>
      <c r="BN83" s="1">
        <v>40.200000000000003</v>
      </c>
      <c r="BO83" s="1">
        <v>0.03</v>
      </c>
      <c r="BP83" s="1">
        <v>3</v>
      </c>
      <c r="BY83" s="1">
        <v>0</v>
      </c>
      <c r="CG83" s="39">
        <f t="shared" si="51"/>
        <v>18.388571428571428</v>
      </c>
      <c r="CH83" s="39">
        <f t="shared" si="51"/>
        <v>68.791428571428582</v>
      </c>
      <c r="CI83" s="39">
        <f t="shared" si="51"/>
        <v>0.53714285714285714</v>
      </c>
      <c r="CJ83" s="39">
        <f t="shared" si="51"/>
        <v>13.715714285714284</v>
      </c>
      <c r="CK83" s="39">
        <f t="shared" si="51"/>
        <v>19.059999999999999</v>
      </c>
      <c r="CL83" s="39">
        <f t="shared" si="51"/>
        <v>0.6</v>
      </c>
      <c r="CM83" s="39">
        <f t="shared" si="51"/>
        <v>1.2828571428571429</v>
      </c>
      <c r="CO83" s="6"/>
      <c r="CP83" s="6"/>
      <c r="CS83" s="1">
        <f t="shared" si="40"/>
        <v>21.25</v>
      </c>
      <c r="CT83" s="1">
        <f t="shared" si="41"/>
        <v>40.200000000000003</v>
      </c>
      <c r="CU83" s="1">
        <f t="shared" si="42"/>
        <v>2.1</v>
      </c>
      <c r="CV83" s="1">
        <f t="shared" si="43"/>
        <v>0</v>
      </c>
      <c r="CW83" s="1">
        <f t="shared" si="44"/>
        <v>0</v>
      </c>
      <c r="CX83" s="1">
        <f t="shared" si="45"/>
        <v>0</v>
      </c>
      <c r="CY83" s="1"/>
      <c r="CZ83" s="1"/>
      <c r="DA83" s="1"/>
      <c r="DB83" s="1"/>
      <c r="DC83" s="1"/>
      <c r="DD83" s="1"/>
      <c r="DH83" s="1">
        <f t="shared" ref="DH83:DH109" si="52">T83</f>
        <v>17.999999999999901</v>
      </c>
      <c r="DI83" s="1">
        <f t="shared" ref="DI83:DI109" si="53">N83</f>
        <v>416.81</v>
      </c>
      <c r="DJ83" s="1">
        <f t="shared" ref="DJ83:DJ109" si="54">DI83*0.85</f>
        <v>354.2885</v>
      </c>
      <c r="DK83" s="1">
        <f t="shared" ref="DK83:DK109" si="55">DI83*1.28</f>
        <v>533.51679999999999</v>
      </c>
      <c r="DL83" s="23">
        <f>DK83*(DH83*0.005+0.55)</f>
        <v>341.45075199999974</v>
      </c>
      <c r="DM83" s="1" t="str">
        <f t="shared" ref="DM83:DM109" si="56">IF(BE83="","",BE83)</f>
        <v/>
      </c>
      <c r="DN83" s="1" t="str">
        <f t="shared" ref="DN83:DN109" si="57">IF(BD83="","",BD83)</f>
        <v/>
      </c>
      <c r="DO83" s="1">
        <f t="shared" ref="DO83:DO109" si="58">AC83</f>
        <v>0</v>
      </c>
      <c r="DP83" s="1">
        <f t="shared" ref="DP83:DP109" si="59">AF83</f>
        <v>0</v>
      </c>
      <c r="DT83" s="1">
        <f>DL83</f>
        <v>341.45075199999974</v>
      </c>
      <c r="DZ83" s="1"/>
      <c r="EK83" s="1">
        <f>M83</f>
        <v>0.20999999999999899</v>
      </c>
      <c r="EN83"/>
      <c r="EO83"/>
      <c r="EP83"/>
      <c r="EQ83"/>
      <c r="ER83"/>
      <c r="ES83"/>
      <c r="ET83"/>
      <c r="EU83"/>
      <c r="EV83"/>
      <c r="EW83"/>
      <c r="EX83"/>
      <c r="EY83"/>
      <c r="EZ83"/>
    </row>
    <row r="84" spans="1:156" ht="14">
      <c r="A84" s="71">
        <f t="shared" si="46"/>
        <v>10</v>
      </c>
      <c r="B84" s="72">
        <f t="shared" si="47"/>
        <v>41243</v>
      </c>
      <c r="C84" s="72">
        <f t="shared" si="48"/>
        <v>41249</v>
      </c>
      <c r="D84" s="74" t="s">
        <v>19</v>
      </c>
      <c r="E84" s="71">
        <v>10</v>
      </c>
      <c r="F84" s="74" t="s">
        <v>52</v>
      </c>
      <c r="G84" s="74" t="s">
        <v>51</v>
      </c>
      <c r="H84" s="74" t="s">
        <v>251</v>
      </c>
      <c r="I84" s="74"/>
      <c r="J84" s="74"/>
      <c r="K84" s="76">
        <v>11.83</v>
      </c>
      <c r="L84" s="71">
        <f>K84</f>
        <v>11.83</v>
      </c>
      <c r="M84" s="76">
        <v>0</v>
      </c>
      <c r="N84" s="76">
        <v>49.34</v>
      </c>
      <c r="O84" s="71"/>
      <c r="P84" s="71">
        <f>N84</f>
        <v>49.34</v>
      </c>
      <c r="Q84" s="109">
        <f t="shared" si="39"/>
        <v>13960.1</v>
      </c>
      <c r="R84" s="71"/>
      <c r="S84" s="71"/>
      <c r="T84" s="76">
        <v>2.9999999999999898</v>
      </c>
      <c r="U84" s="76">
        <v>0.1</v>
      </c>
      <c r="V84" s="76">
        <v>0.41999999999999899</v>
      </c>
      <c r="W84" s="76">
        <v>1.25</v>
      </c>
      <c r="X84" s="76">
        <v>1.25</v>
      </c>
      <c r="Y84" s="71"/>
      <c r="Z84" s="71">
        <v>5</v>
      </c>
      <c r="AA84" s="71">
        <v>7.1</v>
      </c>
      <c r="AB84" s="71"/>
      <c r="AC84" s="71">
        <v>100</v>
      </c>
      <c r="AD84" s="71">
        <v>100</v>
      </c>
      <c r="AE84" s="71">
        <v>0</v>
      </c>
      <c r="AF84" s="71">
        <v>3</v>
      </c>
      <c r="AG84" s="71"/>
      <c r="AH84" s="71"/>
      <c r="AI84" s="71"/>
      <c r="AJ84" s="71">
        <v>0.1</v>
      </c>
      <c r="AK84" s="71"/>
      <c r="AL84" s="75">
        <v>2.6</v>
      </c>
      <c r="AM84" s="112"/>
      <c r="AN84" s="76"/>
      <c r="AO84" s="77"/>
      <c r="AP84" s="77"/>
      <c r="AQ84" s="77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D84" s="71"/>
      <c r="BE84" s="71"/>
      <c r="BF84" s="111">
        <v>3</v>
      </c>
      <c r="BG84" s="71"/>
      <c r="BH84" s="71"/>
      <c r="BI84" s="71"/>
      <c r="BJ84" s="71"/>
      <c r="BK84" s="71"/>
      <c r="BL84" s="71"/>
      <c r="BM84" s="71">
        <v>55.70000000000001</v>
      </c>
      <c r="BN84" s="71">
        <v>95.899999999999991</v>
      </c>
      <c r="BO84" s="71">
        <v>0.06</v>
      </c>
      <c r="BP84" s="71">
        <v>6</v>
      </c>
      <c r="BQ84" s="71"/>
      <c r="BR84" s="71"/>
      <c r="BS84" s="71"/>
      <c r="BT84" s="71"/>
      <c r="BU84" s="71"/>
      <c r="BV84" s="71"/>
      <c r="BW84" s="71"/>
      <c r="BX84" s="77"/>
      <c r="BY84" s="71">
        <v>13.956403999999999</v>
      </c>
      <c r="BZ84" s="71"/>
      <c r="CA84" s="71"/>
      <c r="CB84" s="71"/>
      <c r="CC84" s="71"/>
      <c r="CD84" s="71"/>
      <c r="CE84" s="71"/>
      <c r="CF84" s="71"/>
      <c r="CG84" s="77">
        <f t="shared" si="51"/>
        <v>15.51</v>
      </c>
      <c r="CH84" s="77">
        <f t="shared" si="51"/>
        <v>55.737142857142864</v>
      </c>
      <c r="CI84" s="77">
        <f t="shared" si="51"/>
        <v>1.0542857142857143</v>
      </c>
      <c r="CJ84" s="77">
        <f t="shared" si="51"/>
        <v>16.767142857142858</v>
      </c>
      <c r="CK84" s="77">
        <f t="shared" si="51"/>
        <v>25.419999999999998</v>
      </c>
      <c r="CL84" s="77">
        <f t="shared" si="51"/>
        <v>0</v>
      </c>
      <c r="CM84" s="77">
        <f t="shared" si="51"/>
        <v>1.2314285714285713</v>
      </c>
      <c r="CN84" s="71"/>
      <c r="CO84" s="79"/>
      <c r="CP84" s="79"/>
      <c r="CQ84" s="71"/>
      <c r="CR84" s="71"/>
      <c r="CS84" s="1">
        <f t="shared" si="40"/>
        <v>11.83</v>
      </c>
      <c r="CT84" s="1">
        <f t="shared" si="41"/>
        <v>55.70000000000001</v>
      </c>
      <c r="CU84" s="1">
        <f t="shared" si="42"/>
        <v>5</v>
      </c>
      <c r="CV84" s="1">
        <f t="shared" si="43"/>
        <v>0</v>
      </c>
      <c r="CW84" s="1">
        <f t="shared" si="44"/>
        <v>0</v>
      </c>
      <c r="CX84" s="1">
        <f t="shared" si="45"/>
        <v>13.956403999999999</v>
      </c>
      <c r="CY84" s="71">
        <f>CS84</f>
        <v>11.83</v>
      </c>
      <c r="CZ84" s="71">
        <f>CT84</f>
        <v>55.70000000000001</v>
      </c>
      <c r="DA84" s="71">
        <f>CU84</f>
        <v>5</v>
      </c>
      <c r="DB84" s="71"/>
      <c r="DC84" s="71"/>
      <c r="DD84" s="71">
        <f>CX84</f>
        <v>13.956403999999999</v>
      </c>
      <c r="DE84" s="1">
        <f>BH84</f>
        <v>0</v>
      </c>
      <c r="DH84" s="1">
        <f t="shared" si="52"/>
        <v>2.9999999999999898</v>
      </c>
      <c r="DI84" s="1">
        <f t="shared" si="53"/>
        <v>49.34</v>
      </c>
      <c r="DJ84" s="1">
        <f t="shared" si="54"/>
        <v>41.939</v>
      </c>
      <c r="DK84" s="1">
        <f t="shared" si="55"/>
        <v>63.155200000000008</v>
      </c>
      <c r="DL84" s="23">
        <f t="shared" ref="DL84:DL87" si="60">DK84*(DH84*0.005+0.55)</f>
        <v>35.682687999999999</v>
      </c>
      <c r="DM84" s="1" t="str">
        <f t="shared" si="56"/>
        <v/>
      </c>
      <c r="DN84" s="1" t="str">
        <f t="shared" si="57"/>
        <v/>
      </c>
      <c r="DO84" s="1">
        <f t="shared" si="58"/>
        <v>100</v>
      </c>
      <c r="DP84" s="1">
        <f t="shared" si="59"/>
        <v>3</v>
      </c>
      <c r="DT84" s="1">
        <f>DL84+DT83</f>
        <v>377.13343999999972</v>
      </c>
      <c r="DZ84" s="1">
        <f>DZ83+N84</f>
        <v>49.34</v>
      </c>
      <c r="EK84" s="1">
        <f>EK83+M84</f>
        <v>0.20999999999999899</v>
      </c>
      <c r="EN84"/>
      <c r="EO84"/>
      <c r="EP84"/>
      <c r="EQ84"/>
      <c r="ER84"/>
      <c r="ES84"/>
      <c r="ET84"/>
      <c r="EU84"/>
      <c r="EV84"/>
      <c r="EW84"/>
      <c r="EX84"/>
      <c r="EY84"/>
      <c r="EZ84"/>
    </row>
    <row r="85" spans="1:156" s="71" customFormat="1" ht="14">
      <c r="A85" s="1">
        <f t="shared" si="46"/>
        <v>11</v>
      </c>
      <c r="B85" s="4">
        <f t="shared" si="47"/>
        <v>41250</v>
      </c>
      <c r="C85" s="4">
        <f t="shared" si="48"/>
        <v>41256</v>
      </c>
      <c r="D85" s="5" t="s">
        <v>19</v>
      </c>
      <c r="E85" s="1">
        <v>10</v>
      </c>
      <c r="F85" s="5" t="s">
        <v>52</v>
      </c>
      <c r="G85" s="5" t="s">
        <v>51</v>
      </c>
      <c r="H85" s="5" t="s">
        <v>251</v>
      </c>
      <c r="I85" s="5"/>
      <c r="J85" s="5"/>
      <c r="K85" s="15">
        <v>10.69</v>
      </c>
      <c r="L85" s="1">
        <f t="shared" ref="L85:L109" si="61">L84+K85</f>
        <v>22.52</v>
      </c>
      <c r="M85" s="15">
        <v>0</v>
      </c>
      <c r="N85" s="15">
        <v>51.77</v>
      </c>
      <c r="O85" s="1"/>
      <c r="P85" s="1">
        <f t="shared" ref="P85:P109" si="62">P84+N85</f>
        <v>101.11000000000001</v>
      </c>
      <c r="Q85" s="109">
        <f t="shared" si="39"/>
        <v>14011.87</v>
      </c>
      <c r="R85" s="1"/>
      <c r="S85" s="1"/>
      <c r="T85" s="15">
        <v>2.9999999999999898</v>
      </c>
      <c r="U85" s="15">
        <v>0.1</v>
      </c>
      <c r="V85" s="15">
        <v>0.47999999999999898</v>
      </c>
      <c r="W85" s="15"/>
      <c r="X85" s="15"/>
      <c r="Y85" s="1"/>
      <c r="Z85" s="1">
        <v>6.6000000000000005</v>
      </c>
      <c r="AA85" s="1">
        <v>13.7</v>
      </c>
      <c r="AB85" s="1"/>
      <c r="AC85" s="1">
        <v>100</v>
      </c>
      <c r="AD85" s="1">
        <v>200</v>
      </c>
      <c r="AE85" s="1">
        <v>0</v>
      </c>
      <c r="AF85" s="1">
        <v>8</v>
      </c>
      <c r="AH85" s="1"/>
      <c r="AI85" s="1"/>
      <c r="AJ85" s="1">
        <v>0.2</v>
      </c>
      <c r="AK85" s="1"/>
      <c r="AL85" s="26">
        <v>5.8</v>
      </c>
      <c r="AM85" s="40"/>
      <c r="AN85" s="15"/>
      <c r="AO85" s="39"/>
      <c r="AP85" s="39"/>
      <c r="AQ85" s="39"/>
      <c r="AR85" s="1"/>
      <c r="AS85" s="15"/>
      <c r="AT85" s="15">
        <v>0.55000000000000004</v>
      </c>
      <c r="AU85" s="15"/>
      <c r="AV85" s="15">
        <v>0.16</v>
      </c>
      <c r="AW85" s="15">
        <v>0.48</v>
      </c>
      <c r="AX85" s="15">
        <v>0.12</v>
      </c>
      <c r="AY85" s="15">
        <v>0.14000000000000001</v>
      </c>
      <c r="AZ85" s="1">
        <v>271.7</v>
      </c>
      <c r="BA85" s="15"/>
      <c r="BB85" s="1">
        <v>6.52</v>
      </c>
      <c r="BC85" s="23">
        <v>0</v>
      </c>
      <c r="BD85" s="1">
        <v>16</v>
      </c>
      <c r="BE85" s="1">
        <v>550</v>
      </c>
      <c r="BF85" s="110">
        <v>4</v>
      </c>
      <c r="BG85" s="1"/>
      <c r="BH85" s="1"/>
      <c r="BI85" s="1"/>
      <c r="BJ85" s="1"/>
      <c r="BK85" s="1"/>
      <c r="BL85" s="1"/>
      <c r="BM85" s="1">
        <v>48.800000000000004</v>
      </c>
      <c r="BN85" s="1">
        <v>144.69999999999996</v>
      </c>
      <c r="BO85" s="1">
        <v>0.09</v>
      </c>
      <c r="BP85" s="1">
        <v>9</v>
      </c>
      <c r="BQ85" s="1"/>
      <c r="BR85" s="1"/>
      <c r="BS85" s="1"/>
      <c r="BT85" s="1"/>
      <c r="BU85" s="1"/>
      <c r="BV85" s="1"/>
      <c r="BW85" s="1"/>
      <c r="BX85" s="39"/>
      <c r="BY85" s="1">
        <v>21.32197</v>
      </c>
      <c r="BZ85" s="1"/>
      <c r="CA85" s="1"/>
      <c r="CB85" s="1">
        <v>6.52</v>
      </c>
      <c r="CC85" s="1"/>
      <c r="CD85" s="1"/>
      <c r="CE85" s="1"/>
      <c r="CF85" s="1"/>
      <c r="CG85" s="39">
        <f t="shared" si="51"/>
        <v>19.134285714285713</v>
      </c>
      <c r="CH85" s="39">
        <f t="shared" si="51"/>
        <v>55.631428571428572</v>
      </c>
      <c r="CI85" s="39">
        <f t="shared" si="51"/>
        <v>1.2857142857142858</v>
      </c>
      <c r="CJ85" s="39">
        <f t="shared" si="51"/>
        <v>13.659999999999998</v>
      </c>
      <c r="CK85" s="39">
        <f t="shared" si="51"/>
        <v>25.159999999999997</v>
      </c>
      <c r="CL85" s="39">
        <f t="shared" si="51"/>
        <v>0</v>
      </c>
      <c r="CM85" s="39">
        <f t="shared" si="51"/>
        <v>1.4285714285714288</v>
      </c>
      <c r="CN85" s="1"/>
      <c r="CO85" s="6"/>
      <c r="CP85" s="6"/>
      <c r="CQ85" s="1"/>
      <c r="CR85" s="1"/>
      <c r="CS85" s="1">
        <f t="shared" si="40"/>
        <v>10.69</v>
      </c>
      <c r="CT85" s="1">
        <f t="shared" si="41"/>
        <v>48.800000000000004</v>
      </c>
      <c r="CU85" s="1">
        <f t="shared" si="42"/>
        <v>6.6000000000000005</v>
      </c>
      <c r="CV85" s="1">
        <f t="shared" si="43"/>
        <v>0</v>
      </c>
      <c r="CW85" s="1">
        <f t="shared" si="44"/>
        <v>0</v>
      </c>
      <c r="CX85" s="1">
        <f t="shared" si="45"/>
        <v>21.32197</v>
      </c>
      <c r="CY85" s="1">
        <f>CY84+CS85</f>
        <v>22.52</v>
      </c>
      <c r="CZ85" s="1">
        <f>CZ84+CT85</f>
        <v>104.50000000000001</v>
      </c>
      <c r="DA85" s="1">
        <f>DA84+CU85</f>
        <v>11.600000000000001</v>
      </c>
      <c r="DB85" s="1"/>
      <c r="DC85" s="1"/>
      <c r="DD85" s="1">
        <f>DD84+CX85</f>
        <v>35.278373999999999</v>
      </c>
      <c r="DE85" s="39">
        <f>DE84+BH85</f>
        <v>0</v>
      </c>
      <c r="DH85" s="1">
        <f t="shared" si="52"/>
        <v>2.9999999999999898</v>
      </c>
      <c r="DI85" s="1">
        <f t="shared" si="53"/>
        <v>51.77</v>
      </c>
      <c r="DJ85" s="1">
        <f t="shared" si="54"/>
        <v>44.0045</v>
      </c>
      <c r="DK85" s="1">
        <f t="shared" si="55"/>
        <v>66.265600000000006</v>
      </c>
      <c r="DL85" s="23">
        <f t="shared" si="60"/>
        <v>37.440064</v>
      </c>
      <c r="DM85" s="1">
        <f t="shared" si="56"/>
        <v>550</v>
      </c>
      <c r="DN85" s="1">
        <f t="shared" si="57"/>
        <v>16</v>
      </c>
      <c r="DO85" s="1">
        <f t="shared" si="58"/>
        <v>100</v>
      </c>
      <c r="DP85" s="1">
        <f t="shared" si="59"/>
        <v>8</v>
      </c>
      <c r="DQ85" s="1"/>
      <c r="DT85" s="130">
        <f t="shared" ref="DT85:DT109" si="63">DL85+DT84</f>
        <v>414.57350399999973</v>
      </c>
      <c r="DZ85" s="130">
        <f t="shared" ref="DZ85:DZ109" si="64">DZ84+N85</f>
        <v>101.11000000000001</v>
      </c>
      <c r="EK85" s="1">
        <f t="shared" ref="EK85:EK109" si="65">EK84+M85</f>
        <v>0.20999999999999899</v>
      </c>
      <c r="EN85"/>
      <c r="EO85"/>
      <c r="EP85"/>
      <c r="EQ85"/>
      <c r="ER85"/>
      <c r="ES85"/>
      <c r="ET85"/>
      <c r="EU85"/>
      <c r="EV85"/>
      <c r="EW85"/>
      <c r="EX85"/>
      <c r="EY85"/>
      <c r="EZ85"/>
    </row>
    <row r="86" spans="1:156" ht="14">
      <c r="A86" s="1">
        <f t="shared" si="46"/>
        <v>12</v>
      </c>
      <c r="B86" s="4">
        <f t="shared" si="47"/>
        <v>41257</v>
      </c>
      <c r="C86" s="4">
        <f t="shared" si="48"/>
        <v>41263</v>
      </c>
      <c r="D86" s="5" t="s">
        <v>19</v>
      </c>
      <c r="E86" s="1">
        <v>10</v>
      </c>
      <c r="F86" s="5" t="s">
        <v>52</v>
      </c>
      <c r="G86" s="5" t="s">
        <v>51</v>
      </c>
      <c r="H86" s="5" t="s">
        <v>251</v>
      </c>
      <c r="I86" s="5"/>
      <c r="J86" s="5"/>
      <c r="K86" s="15">
        <v>26</v>
      </c>
      <c r="L86" s="1">
        <f t="shared" si="61"/>
        <v>48.519999999999996</v>
      </c>
      <c r="M86" s="15">
        <v>0</v>
      </c>
      <c r="N86" s="15">
        <v>499.43</v>
      </c>
      <c r="P86" s="1">
        <f t="shared" si="62"/>
        <v>600.54</v>
      </c>
      <c r="Q86" s="109" t="str">
        <f t="shared" si="39"/>
        <v/>
      </c>
      <c r="T86" s="15">
        <v>22</v>
      </c>
      <c r="U86" s="15">
        <v>0.45</v>
      </c>
      <c r="V86" s="15">
        <v>1.9199999999999899</v>
      </c>
      <c r="W86" s="15">
        <v>4.0199999999999996</v>
      </c>
      <c r="X86" s="15">
        <v>4.0199999999999996</v>
      </c>
      <c r="Z86" s="1">
        <v>10.299999999999999</v>
      </c>
      <c r="AA86" s="1">
        <v>24</v>
      </c>
      <c r="AC86" s="1">
        <v>300</v>
      </c>
      <c r="AD86" s="1">
        <v>500</v>
      </c>
      <c r="AE86" s="1">
        <v>0</v>
      </c>
      <c r="AF86" s="1">
        <v>20</v>
      </c>
      <c r="AG86" s="71"/>
      <c r="AJ86" s="1">
        <v>0.4</v>
      </c>
      <c r="AL86" s="26">
        <v>24.199999999999996</v>
      </c>
      <c r="AM86" s="40">
        <v>5.6306070000000048</v>
      </c>
      <c r="AN86" s="15"/>
      <c r="BF86" s="110"/>
      <c r="BH86" s="39"/>
      <c r="BM86" s="1">
        <v>45.7</v>
      </c>
      <c r="BN86" s="1">
        <v>190.39999999999995</v>
      </c>
      <c r="BO86" s="1">
        <v>0.23</v>
      </c>
      <c r="BP86" s="1">
        <v>23</v>
      </c>
      <c r="BY86" s="1">
        <v>19.284806</v>
      </c>
      <c r="CB86" s="1">
        <v>6.52</v>
      </c>
      <c r="CG86" s="39">
        <f t="shared" ref="CG86:CM95" si="66">CG51</f>
        <v>13.917142857142858</v>
      </c>
      <c r="CH86" s="39">
        <f t="shared" si="66"/>
        <v>60.752857142857138</v>
      </c>
      <c r="CI86" s="39">
        <f t="shared" si="66"/>
        <v>0.79999999999999993</v>
      </c>
      <c r="CJ86" s="39">
        <f t="shared" si="66"/>
        <v>11.865714285714287</v>
      </c>
      <c r="CK86" s="39">
        <f t="shared" si="66"/>
        <v>17.529999999999998</v>
      </c>
      <c r="CL86" s="39">
        <f t="shared" si="66"/>
        <v>0</v>
      </c>
      <c r="CM86" s="39">
        <f t="shared" si="66"/>
        <v>0.89571428571428569</v>
      </c>
      <c r="CO86" s="6"/>
      <c r="CP86" s="6"/>
      <c r="CS86" s="1">
        <f t="shared" si="40"/>
        <v>26</v>
      </c>
      <c r="CT86" s="1">
        <f t="shared" si="41"/>
        <v>45.7</v>
      </c>
      <c r="CU86" s="1">
        <f t="shared" si="42"/>
        <v>10.299999999999999</v>
      </c>
      <c r="CV86" s="1">
        <f t="shared" si="43"/>
        <v>0</v>
      </c>
      <c r="CW86" s="1">
        <f t="shared" si="44"/>
        <v>0</v>
      </c>
      <c r="CX86" s="1">
        <f t="shared" si="45"/>
        <v>19.284806</v>
      </c>
      <c r="CY86" s="1">
        <f t="shared" ref="CY86:DA100" si="67">CY85+CS86</f>
        <v>48.519999999999996</v>
      </c>
      <c r="CZ86" s="1">
        <f t="shared" si="67"/>
        <v>150.20000000000002</v>
      </c>
      <c r="DA86" s="1">
        <f t="shared" si="67"/>
        <v>21.9</v>
      </c>
      <c r="DB86" s="1"/>
      <c r="DC86" s="1"/>
      <c r="DD86" s="1">
        <f t="shared" ref="DD86:DD100" si="68">DD85+CX86</f>
        <v>54.563180000000003</v>
      </c>
      <c r="DE86" s="39">
        <f t="shared" ref="DE86:DE100" si="69">DE85+BH86</f>
        <v>0</v>
      </c>
      <c r="DH86" s="1">
        <f t="shared" si="52"/>
        <v>22</v>
      </c>
      <c r="DI86" s="1">
        <f t="shared" si="53"/>
        <v>499.43</v>
      </c>
      <c r="DJ86" s="1">
        <f t="shared" si="54"/>
        <v>424.51549999999997</v>
      </c>
      <c r="DK86" s="1">
        <f t="shared" si="55"/>
        <v>639.2704</v>
      </c>
      <c r="DL86" s="23">
        <f t="shared" si="60"/>
        <v>421.91846400000003</v>
      </c>
      <c r="DM86" s="1" t="str">
        <f t="shared" si="56"/>
        <v/>
      </c>
      <c r="DN86" s="1" t="str">
        <f t="shared" si="57"/>
        <v/>
      </c>
      <c r="DO86" s="1">
        <f t="shared" si="58"/>
        <v>300</v>
      </c>
      <c r="DP86" s="1">
        <f t="shared" si="59"/>
        <v>20</v>
      </c>
      <c r="DT86" s="1">
        <f t="shared" si="63"/>
        <v>836.49196799999982</v>
      </c>
      <c r="DZ86" s="1">
        <f t="shared" si="64"/>
        <v>600.54</v>
      </c>
      <c r="EK86" s="1">
        <f t="shared" si="65"/>
        <v>0.20999999999999899</v>
      </c>
      <c r="EN86"/>
      <c r="EO86"/>
      <c r="EP86"/>
      <c r="EQ86"/>
      <c r="ER86"/>
      <c r="ES86"/>
      <c r="ET86"/>
      <c r="EU86"/>
      <c r="EV86"/>
      <c r="EW86"/>
      <c r="EX86"/>
      <c r="EY86"/>
      <c r="EZ86"/>
    </row>
    <row r="87" spans="1:156" ht="14">
      <c r="A87" s="1">
        <f t="shared" si="46"/>
        <v>13</v>
      </c>
      <c r="B87" s="4">
        <f t="shared" si="47"/>
        <v>41264</v>
      </c>
      <c r="C87" s="4">
        <f t="shared" si="48"/>
        <v>41270</v>
      </c>
      <c r="D87" s="5" t="s">
        <v>19</v>
      </c>
      <c r="E87" s="1">
        <v>10</v>
      </c>
      <c r="F87" s="5" t="s">
        <v>52</v>
      </c>
      <c r="G87" s="5" t="s">
        <v>51</v>
      </c>
      <c r="H87" s="5" t="s">
        <v>251</v>
      </c>
      <c r="I87" s="5"/>
      <c r="J87" s="5"/>
      <c r="K87" s="15">
        <v>25.8</v>
      </c>
      <c r="L87" s="1">
        <f t="shared" si="61"/>
        <v>74.319999999999993</v>
      </c>
      <c r="M87" s="15">
        <v>0</v>
      </c>
      <c r="N87" s="15">
        <v>459.56</v>
      </c>
      <c r="P87" s="1">
        <f t="shared" si="62"/>
        <v>1060.0999999999999</v>
      </c>
      <c r="Q87" s="109" t="str">
        <f t="shared" si="39"/>
        <v/>
      </c>
      <c r="T87" s="15">
        <v>22</v>
      </c>
      <c r="U87" s="15">
        <v>0.45</v>
      </c>
      <c r="V87" s="15">
        <v>1.78</v>
      </c>
      <c r="W87" s="15"/>
      <c r="X87" s="15"/>
      <c r="Z87" s="1">
        <v>17.100000000000001</v>
      </c>
      <c r="AA87" s="1">
        <v>41.1</v>
      </c>
      <c r="AC87" s="1">
        <v>700</v>
      </c>
      <c r="AD87" s="1">
        <v>1200</v>
      </c>
      <c r="AE87" s="1">
        <v>0</v>
      </c>
      <c r="AF87" s="1">
        <v>40</v>
      </c>
      <c r="AG87" s="71"/>
      <c r="AJ87" s="1">
        <v>1</v>
      </c>
      <c r="AL87" s="26">
        <v>9</v>
      </c>
      <c r="AM87" s="40">
        <v>0</v>
      </c>
      <c r="AN87" s="15"/>
      <c r="AO87" s="39">
        <v>96.777957600000022</v>
      </c>
      <c r="AP87" s="39">
        <v>11.485091399999977</v>
      </c>
      <c r="AQ87" s="39">
        <v>11.485091399999977</v>
      </c>
      <c r="BF87" s="110">
        <v>0</v>
      </c>
      <c r="BH87" s="39">
        <f t="shared" ref="BH87:BH102" si="70">AP87</f>
        <v>11.485091399999977</v>
      </c>
      <c r="BM87" s="1">
        <v>24.200000000000003</v>
      </c>
      <c r="BN87" s="1">
        <v>214.59999999999997</v>
      </c>
      <c r="BO87" s="1">
        <v>0.41</v>
      </c>
      <c r="BP87" s="1">
        <v>41</v>
      </c>
      <c r="BS87" s="1" t="s">
        <v>195</v>
      </c>
      <c r="BT87" s="1">
        <v>96.777957600000022</v>
      </c>
      <c r="BU87" s="1">
        <v>97</v>
      </c>
      <c r="BV87" s="1">
        <v>48.5</v>
      </c>
      <c r="BW87" s="1">
        <v>1200</v>
      </c>
      <c r="BX87" s="1">
        <v>-0.2220423999999781</v>
      </c>
      <c r="BY87" s="41">
        <v>29.289260999999996</v>
      </c>
      <c r="BZ87" s="1">
        <v>25</v>
      </c>
      <c r="CA87" s="1">
        <v>11</v>
      </c>
      <c r="CG87" s="39">
        <f t="shared" si="66"/>
        <v>16.511428571428574</v>
      </c>
      <c r="CH87" s="39">
        <f t="shared" si="66"/>
        <v>52.027142857142849</v>
      </c>
      <c r="CI87" s="39">
        <f t="shared" si="66"/>
        <v>1.3057142857142858</v>
      </c>
      <c r="CJ87" s="39">
        <f t="shared" si="66"/>
        <v>12.680000000000001</v>
      </c>
      <c r="CK87" s="39">
        <f t="shared" si="66"/>
        <v>21.089999999999996</v>
      </c>
      <c r="CL87" s="39">
        <f t="shared" si="66"/>
        <v>0</v>
      </c>
      <c r="CM87" s="39">
        <f t="shared" si="66"/>
        <v>0.80142857142857138</v>
      </c>
      <c r="CO87" s="6"/>
      <c r="CP87" s="6"/>
      <c r="CS87" s="1">
        <f t="shared" si="40"/>
        <v>25.8</v>
      </c>
      <c r="CT87" s="1">
        <f t="shared" si="41"/>
        <v>24.200000000000003</v>
      </c>
      <c r="CU87" s="1">
        <f t="shared" si="42"/>
        <v>17.100000000000001</v>
      </c>
      <c r="CV87" s="1">
        <f t="shared" si="43"/>
        <v>0</v>
      </c>
      <c r="CW87" s="1">
        <f t="shared" si="44"/>
        <v>25</v>
      </c>
      <c r="CX87" s="1">
        <f t="shared" si="45"/>
        <v>29.289260999999996</v>
      </c>
      <c r="CY87" s="1">
        <f t="shared" si="67"/>
        <v>74.319999999999993</v>
      </c>
      <c r="CZ87" s="1">
        <f t="shared" si="67"/>
        <v>174.40000000000003</v>
      </c>
      <c r="DA87" s="1">
        <f t="shared" si="67"/>
        <v>39</v>
      </c>
      <c r="DB87" s="1"/>
      <c r="DC87" s="1"/>
      <c r="DD87" s="1">
        <f t="shared" si="68"/>
        <v>83.852440999999999</v>
      </c>
      <c r="DE87" s="39">
        <f t="shared" si="69"/>
        <v>11.485091399999977</v>
      </c>
      <c r="DH87" s="1">
        <f t="shared" si="52"/>
        <v>22</v>
      </c>
      <c r="DI87" s="1">
        <f t="shared" si="53"/>
        <v>459.56</v>
      </c>
      <c r="DJ87" s="1">
        <f t="shared" si="54"/>
        <v>390.62599999999998</v>
      </c>
      <c r="DK87" s="1">
        <f t="shared" si="55"/>
        <v>588.23680000000002</v>
      </c>
      <c r="DL87" s="23">
        <f t="shared" si="60"/>
        <v>388.236288</v>
      </c>
      <c r="DM87" s="1" t="str">
        <f t="shared" si="56"/>
        <v/>
      </c>
      <c r="DN87" s="1" t="str">
        <f t="shared" si="57"/>
        <v/>
      </c>
      <c r="DO87" s="1">
        <f t="shared" si="58"/>
        <v>700</v>
      </c>
      <c r="DP87" s="1">
        <f t="shared" si="59"/>
        <v>40</v>
      </c>
      <c r="DT87" s="1">
        <f t="shared" si="63"/>
        <v>1224.7282559999999</v>
      </c>
      <c r="DZ87" s="1">
        <f t="shared" si="64"/>
        <v>1060.0999999999999</v>
      </c>
      <c r="EK87" s="1">
        <f t="shared" si="65"/>
        <v>0.20999999999999899</v>
      </c>
      <c r="EN87"/>
      <c r="EO87"/>
      <c r="EP87"/>
      <c r="EQ87"/>
      <c r="ER87"/>
      <c r="ES87"/>
      <c r="ET87"/>
      <c r="EU87"/>
      <c r="EV87"/>
      <c r="EW87"/>
      <c r="EX87"/>
      <c r="EY87"/>
      <c r="EZ87"/>
    </row>
    <row r="88" spans="1:156" ht="12" customHeight="1">
      <c r="A88" s="1">
        <f t="shared" si="46"/>
        <v>14</v>
      </c>
      <c r="B88" s="4">
        <f t="shared" si="47"/>
        <v>41271</v>
      </c>
      <c r="C88" s="4">
        <f t="shared" si="48"/>
        <v>41277</v>
      </c>
      <c r="D88" s="5" t="s">
        <v>19</v>
      </c>
      <c r="E88" s="1">
        <v>10</v>
      </c>
      <c r="F88" s="5" t="s">
        <v>52</v>
      </c>
      <c r="G88" s="5" t="s">
        <v>51</v>
      </c>
      <c r="H88" s="5" t="s">
        <v>251</v>
      </c>
      <c r="I88" s="5"/>
      <c r="J88" s="5"/>
      <c r="K88" s="15">
        <v>49.21</v>
      </c>
      <c r="L88" s="1">
        <f t="shared" si="61"/>
        <v>123.53</v>
      </c>
      <c r="M88" s="15">
        <v>15.98</v>
      </c>
      <c r="N88" s="15">
        <v>1329.8199999999899</v>
      </c>
      <c r="P88" s="1">
        <f t="shared" si="62"/>
        <v>2389.9199999999901</v>
      </c>
      <c r="Q88" s="109" t="str">
        <f t="shared" si="39"/>
        <v/>
      </c>
      <c r="T88" s="15">
        <v>69.999999999999901</v>
      </c>
      <c r="U88" s="15">
        <v>2.6699999999999902</v>
      </c>
      <c r="V88" s="15">
        <v>2.7</v>
      </c>
      <c r="W88" s="15">
        <v>9.34</v>
      </c>
      <c r="X88" s="15">
        <v>16.170000000000002</v>
      </c>
      <c r="Z88" s="1">
        <v>34.5</v>
      </c>
      <c r="AA88" s="1">
        <v>75.599999999999994</v>
      </c>
      <c r="AC88" s="1">
        <v>1300</v>
      </c>
      <c r="AD88" s="1">
        <v>2500</v>
      </c>
      <c r="AE88" s="1">
        <v>0</v>
      </c>
      <c r="AF88" s="1">
        <v>63</v>
      </c>
      <c r="AG88" s="71"/>
      <c r="AJ88" s="1">
        <v>2</v>
      </c>
      <c r="AL88" s="26">
        <v>2.4</v>
      </c>
      <c r="AM88" s="40">
        <v>26.984920000000002</v>
      </c>
      <c r="AN88" s="15"/>
      <c r="AO88" s="39">
        <v>89.172113490000015</v>
      </c>
      <c r="AP88" s="39">
        <v>36.990764110000008</v>
      </c>
      <c r="AQ88" s="39">
        <v>48.475855509999988</v>
      </c>
      <c r="BF88" s="110">
        <v>0</v>
      </c>
      <c r="BH88" s="39">
        <f t="shared" si="70"/>
        <v>36.990764110000008</v>
      </c>
      <c r="BM88" s="1">
        <v>31.8</v>
      </c>
      <c r="BN88" s="1">
        <v>246.39999999999998</v>
      </c>
      <c r="BO88" s="1">
        <v>0.59</v>
      </c>
      <c r="BP88" s="1">
        <v>59</v>
      </c>
      <c r="BS88" s="1" t="s">
        <v>196</v>
      </c>
      <c r="BT88" s="1">
        <v>89.172113490000015</v>
      </c>
      <c r="BU88" s="1">
        <v>97</v>
      </c>
      <c r="BV88" s="1">
        <v>48.5</v>
      </c>
      <c r="BW88" s="1">
        <v>1200</v>
      </c>
      <c r="BX88" s="1">
        <v>-7.8278865099999848</v>
      </c>
      <c r="BY88" s="41">
        <v>37.384920000000001</v>
      </c>
      <c r="BZ88" s="1">
        <v>40</v>
      </c>
      <c r="CA88" s="1">
        <v>0</v>
      </c>
      <c r="CG88" s="39">
        <f t="shared" si="66"/>
        <v>11.912857142857144</v>
      </c>
      <c r="CH88" s="39">
        <f t="shared" si="66"/>
        <v>50.888571428571424</v>
      </c>
      <c r="CI88" s="39">
        <f t="shared" si="66"/>
        <v>1.06</v>
      </c>
      <c r="CJ88" s="39">
        <f t="shared" si="66"/>
        <v>13.141428571428573</v>
      </c>
      <c r="CK88" s="39">
        <f t="shared" si="66"/>
        <v>21.32</v>
      </c>
      <c r="CL88" s="39">
        <f t="shared" si="66"/>
        <v>0</v>
      </c>
      <c r="CM88" s="39">
        <f t="shared" si="66"/>
        <v>1.5757142857142858</v>
      </c>
      <c r="CO88" s="6"/>
      <c r="CP88" s="6"/>
      <c r="CS88" s="1">
        <f t="shared" si="40"/>
        <v>49.21</v>
      </c>
      <c r="CT88" s="1">
        <f t="shared" si="41"/>
        <v>31.8</v>
      </c>
      <c r="CU88" s="1">
        <f t="shared" si="42"/>
        <v>34.5</v>
      </c>
      <c r="CV88" s="1">
        <f t="shared" si="43"/>
        <v>0</v>
      </c>
      <c r="CW88" s="1">
        <f t="shared" si="44"/>
        <v>40</v>
      </c>
      <c r="CX88" s="1">
        <f t="shared" si="45"/>
        <v>37.384920000000001</v>
      </c>
      <c r="CY88" s="1">
        <f t="shared" si="67"/>
        <v>123.53</v>
      </c>
      <c r="CZ88" s="1">
        <f t="shared" si="67"/>
        <v>206.20000000000005</v>
      </c>
      <c r="DA88" s="1">
        <f t="shared" si="67"/>
        <v>73.5</v>
      </c>
      <c r="DB88" s="1"/>
      <c r="DC88" s="1"/>
      <c r="DD88" s="1">
        <f t="shared" si="68"/>
        <v>121.23736099999999</v>
      </c>
      <c r="DE88" s="39">
        <f t="shared" si="69"/>
        <v>48.475855509999988</v>
      </c>
      <c r="DH88" s="1">
        <f t="shared" si="52"/>
        <v>69.999999999999901</v>
      </c>
      <c r="DI88" s="1">
        <f t="shared" si="53"/>
        <v>1329.8199999999899</v>
      </c>
      <c r="DJ88" s="1">
        <f t="shared" si="54"/>
        <v>1130.3469999999913</v>
      </c>
      <c r="DK88" s="1">
        <f t="shared" si="55"/>
        <v>1702.1695999999872</v>
      </c>
      <c r="DL88" s="23">
        <f>DK88*0.9</f>
        <v>1531.9526399999886</v>
      </c>
      <c r="DM88" s="1" t="str">
        <f t="shared" si="56"/>
        <v/>
      </c>
      <c r="DN88" s="1" t="str">
        <f t="shared" si="57"/>
        <v/>
      </c>
      <c r="DO88" s="1">
        <f t="shared" si="58"/>
        <v>1300</v>
      </c>
      <c r="DP88" s="1">
        <f t="shared" si="59"/>
        <v>63</v>
      </c>
      <c r="DT88" s="1">
        <f t="shared" si="63"/>
        <v>2756.6808959999885</v>
      </c>
      <c r="DZ88" s="1">
        <f t="shared" si="64"/>
        <v>2389.9199999999901</v>
      </c>
      <c r="EK88" s="1">
        <f t="shared" si="65"/>
        <v>16.189999999999998</v>
      </c>
      <c r="EN88"/>
      <c r="EO88"/>
      <c r="EP88"/>
      <c r="EQ88"/>
      <c r="ER88"/>
      <c r="ES88"/>
      <c r="ET88"/>
      <c r="EU88"/>
      <c r="EV88"/>
      <c r="EW88"/>
      <c r="EX88"/>
      <c r="EY88"/>
      <c r="EZ88"/>
    </row>
    <row r="89" spans="1:156" ht="14">
      <c r="A89" s="1">
        <f t="shared" si="46"/>
        <v>15</v>
      </c>
      <c r="B89" s="4">
        <f t="shared" si="47"/>
        <v>41278</v>
      </c>
      <c r="C89" s="4">
        <f t="shared" si="48"/>
        <v>41284</v>
      </c>
      <c r="D89" s="5" t="s">
        <v>19</v>
      </c>
      <c r="E89" s="1">
        <v>10</v>
      </c>
      <c r="F89" s="5" t="s">
        <v>52</v>
      </c>
      <c r="G89" s="5" t="s">
        <v>51</v>
      </c>
      <c r="H89" s="5" t="s">
        <v>251</v>
      </c>
      <c r="I89" s="5"/>
      <c r="J89" s="5"/>
      <c r="K89" s="15">
        <v>52.049999999999898</v>
      </c>
      <c r="L89" s="1">
        <f t="shared" si="61"/>
        <v>175.5799999999999</v>
      </c>
      <c r="M89" s="15">
        <v>19.73</v>
      </c>
      <c r="N89" s="15">
        <v>1460.77</v>
      </c>
      <c r="P89" s="1">
        <f t="shared" si="62"/>
        <v>3850.6899999999901</v>
      </c>
      <c r="Q89" s="109">
        <f t="shared" si="39"/>
        <v>4790</v>
      </c>
      <c r="T89" s="15">
        <v>76</v>
      </c>
      <c r="U89" s="15">
        <v>3.43</v>
      </c>
      <c r="V89" s="15">
        <v>2.81</v>
      </c>
      <c r="W89" s="15">
        <v>12.61</v>
      </c>
      <c r="X89" s="15">
        <v>24.36</v>
      </c>
      <c r="Z89" s="1">
        <v>47.499999999999993</v>
      </c>
      <c r="AA89" s="1">
        <v>123.1</v>
      </c>
      <c r="AC89" s="1">
        <v>1700</v>
      </c>
      <c r="AD89" s="1">
        <v>4200</v>
      </c>
      <c r="AE89" s="1">
        <v>0</v>
      </c>
      <c r="AF89" s="1">
        <v>81</v>
      </c>
      <c r="AG89" s="71"/>
      <c r="AJ89" s="1">
        <v>3.1</v>
      </c>
      <c r="AL89" s="26">
        <v>0.2</v>
      </c>
      <c r="AM89" s="40">
        <v>39.984117000000005</v>
      </c>
      <c r="AN89" s="15"/>
      <c r="AO89" s="39">
        <v>83.256456960000008</v>
      </c>
      <c r="AP89" s="39">
        <v>46.099773530000014</v>
      </c>
      <c r="AQ89" s="39">
        <v>94.575629039999995</v>
      </c>
      <c r="AS89" s="15"/>
      <c r="AT89" s="15">
        <v>4.79</v>
      </c>
      <c r="AU89" s="15"/>
      <c r="AV89" s="25">
        <v>0.9</v>
      </c>
      <c r="AW89" s="25">
        <v>3.39</v>
      </c>
      <c r="AX89" s="25">
        <v>2.2400000000000002</v>
      </c>
      <c r="AY89" s="15">
        <v>1.58</v>
      </c>
      <c r="AZ89" s="1">
        <v>237.7</v>
      </c>
      <c r="BA89" s="15">
        <v>53.5</v>
      </c>
      <c r="BB89" s="1">
        <v>4.13</v>
      </c>
      <c r="BC89" s="23">
        <v>0</v>
      </c>
      <c r="BD89" s="1">
        <v>9</v>
      </c>
      <c r="BE89" s="1">
        <v>4790</v>
      </c>
      <c r="BF89" s="110">
        <v>1</v>
      </c>
      <c r="BH89" s="39">
        <f t="shared" si="70"/>
        <v>46.099773530000014</v>
      </c>
      <c r="BM89" s="1">
        <v>41.3</v>
      </c>
      <c r="BN89" s="1">
        <v>287.69999999999993</v>
      </c>
      <c r="BO89" s="1">
        <v>0.77</v>
      </c>
      <c r="BP89" s="1">
        <v>77</v>
      </c>
      <c r="BS89" s="1" t="s">
        <v>172</v>
      </c>
      <c r="BT89" s="1">
        <v>83.256456960000008</v>
      </c>
      <c r="BU89" s="1">
        <v>97</v>
      </c>
      <c r="BV89" s="1">
        <v>48.5</v>
      </c>
      <c r="BW89" s="1">
        <v>1200</v>
      </c>
      <c r="BX89" s="1">
        <v>-13.743543039999992</v>
      </c>
      <c r="BY89" s="41">
        <v>46.184117000000008</v>
      </c>
      <c r="BZ89" s="1">
        <v>60</v>
      </c>
      <c r="CA89" s="1">
        <v>0</v>
      </c>
      <c r="CG89" s="39">
        <f t="shared" si="66"/>
        <v>12.858571428571427</v>
      </c>
      <c r="CH89" s="39">
        <f t="shared" si="66"/>
        <v>51.79</v>
      </c>
      <c r="CI89" s="39">
        <f t="shared" si="66"/>
        <v>1.0457142857142858</v>
      </c>
      <c r="CJ89" s="39">
        <f t="shared" si="66"/>
        <v>11.762857142857143</v>
      </c>
      <c r="CK89" s="39">
        <f t="shared" si="66"/>
        <v>18.54</v>
      </c>
      <c r="CL89" s="39">
        <f t="shared" si="66"/>
        <v>0</v>
      </c>
      <c r="CM89" s="39">
        <f t="shared" si="66"/>
        <v>1.2842857142857143</v>
      </c>
      <c r="CO89" s="6"/>
      <c r="CP89" s="6"/>
      <c r="CS89" s="1">
        <f t="shared" si="40"/>
        <v>52.049999999999898</v>
      </c>
      <c r="CT89" s="1">
        <f t="shared" si="41"/>
        <v>41.3</v>
      </c>
      <c r="CU89" s="1">
        <f t="shared" si="42"/>
        <v>47.499999999999993</v>
      </c>
      <c r="CV89" s="1">
        <f t="shared" si="43"/>
        <v>0</v>
      </c>
      <c r="CW89" s="1">
        <f t="shared" si="44"/>
        <v>60</v>
      </c>
      <c r="CX89" s="1">
        <f t="shared" si="45"/>
        <v>46.184117000000008</v>
      </c>
      <c r="CY89" s="1">
        <f t="shared" si="67"/>
        <v>175.5799999999999</v>
      </c>
      <c r="CZ89" s="1">
        <f t="shared" si="67"/>
        <v>247.50000000000006</v>
      </c>
      <c r="DA89" s="1">
        <f t="shared" si="67"/>
        <v>121</v>
      </c>
      <c r="DB89" s="1"/>
      <c r="DC89" s="1"/>
      <c r="DD89" s="1">
        <f t="shared" si="68"/>
        <v>167.42147800000001</v>
      </c>
      <c r="DE89" s="39">
        <f t="shared" si="69"/>
        <v>94.575629039999995</v>
      </c>
      <c r="DH89" s="1">
        <f t="shared" si="52"/>
        <v>76</v>
      </c>
      <c r="DI89" s="1">
        <f t="shared" si="53"/>
        <v>1460.77</v>
      </c>
      <c r="DJ89" s="1">
        <f t="shared" si="54"/>
        <v>1241.6544999999999</v>
      </c>
      <c r="DK89" s="1">
        <f t="shared" si="55"/>
        <v>1869.7855999999999</v>
      </c>
      <c r="DL89" s="23">
        <f t="shared" ref="DL89:DL109" si="71">DK89*0.9</f>
        <v>1682.8070399999999</v>
      </c>
      <c r="DM89" s="1">
        <f t="shared" si="56"/>
        <v>4790</v>
      </c>
      <c r="DN89" s="1">
        <f t="shared" si="57"/>
        <v>9</v>
      </c>
      <c r="DO89" s="1">
        <f t="shared" si="58"/>
        <v>1700</v>
      </c>
      <c r="DP89" s="1">
        <f t="shared" si="59"/>
        <v>81</v>
      </c>
      <c r="DQ89" s="1">
        <v>1</v>
      </c>
      <c r="DR89" s="1">
        <f>DM89</f>
        <v>4790</v>
      </c>
      <c r="DS89" s="1">
        <f>DM89</f>
        <v>4790</v>
      </c>
      <c r="DT89" s="130">
        <f t="shared" si="63"/>
        <v>4439.4879359999886</v>
      </c>
      <c r="DZ89" s="130">
        <f t="shared" si="64"/>
        <v>3850.6899999999901</v>
      </c>
      <c r="EK89" s="1">
        <f t="shared" si="65"/>
        <v>35.92</v>
      </c>
      <c r="EN89"/>
      <c r="EO89"/>
      <c r="EP89"/>
      <c r="EQ89"/>
      <c r="ER89"/>
      <c r="ES89"/>
      <c r="ET89"/>
      <c r="EU89"/>
      <c r="EV89"/>
      <c r="EW89"/>
      <c r="EX89"/>
      <c r="EY89"/>
      <c r="EZ89"/>
    </row>
    <row r="90" spans="1:156" ht="14">
      <c r="A90" s="1">
        <f t="shared" si="46"/>
        <v>16</v>
      </c>
      <c r="B90" s="4">
        <f t="shared" si="47"/>
        <v>41285</v>
      </c>
      <c r="C90" s="4">
        <f t="shared" si="48"/>
        <v>41291</v>
      </c>
      <c r="D90" s="5" t="s">
        <v>19</v>
      </c>
      <c r="E90" s="1">
        <v>10</v>
      </c>
      <c r="F90" s="5" t="s">
        <v>52</v>
      </c>
      <c r="G90" s="5" t="s">
        <v>51</v>
      </c>
      <c r="H90" s="5" t="s">
        <v>251</v>
      </c>
      <c r="I90" s="5"/>
      <c r="J90" s="5"/>
      <c r="K90" s="15">
        <v>57.469999999999899</v>
      </c>
      <c r="L90" s="1">
        <f t="shared" si="61"/>
        <v>233.04999999999978</v>
      </c>
      <c r="M90" s="15">
        <v>11.23</v>
      </c>
      <c r="N90" s="15">
        <v>1439.8399999999899</v>
      </c>
      <c r="P90" s="1">
        <f t="shared" si="62"/>
        <v>5290.5299999999797</v>
      </c>
      <c r="Q90" s="109">
        <f t="shared" si="39"/>
        <v>6229.8399999999901</v>
      </c>
      <c r="T90" s="15">
        <v>76</v>
      </c>
      <c r="U90" s="15">
        <v>3.43</v>
      </c>
      <c r="V90" s="15">
        <v>2.50999999999999</v>
      </c>
      <c r="W90" s="15"/>
      <c r="X90" s="15"/>
      <c r="Z90" s="1">
        <v>50.7</v>
      </c>
      <c r="AA90" s="1">
        <v>173.8</v>
      </c>
      <c r="AC90" s="1">
        <v>1800</v>
      </c>
      <c r="AD90" s="1">
        <v>6000</v>
      </c>
      <c r="AE90" s="1">
        <v>0</v>
      </c>
      <c r="AF90" s="1">
        <v>90</v>
      </c>
      <c r="AG90" s="71"/>
      <c r="AJ90" s="1">
        <v>4.2</v>
      </c>
      <c r="AL90" s="26">
        <v>6.2</v>
      </c>
      <c r="AM90" s="40">
        <v>35.906370999999993</v>
      </c>
      <c r="AN90" s="15"/>
      <c r="AO90" s="39">
        <v>70.15750321500002</v>
      </c>
      <c r="AP90" s="39">
        <v>55.205324744999984</v>
      </c>
      <c r="AQ90" s="39">
        <v>149.78095378499998</v>
      </c>
      <c r="BF90" s="110">
        <v>1</v>
      </c>
      <c r="BH90" s="39">
        <f t="shared" si="70"/>
        <v>55.205324744999984</v>
      </c>
      <c r="BM90" s="1">
        <v>46.8</v>
      </c>
      <c r="BN90" s="1">
        <v>334.49999999999983</v>
      </c>
      <c r="BO90" s="1">
        <v>0.95</v>
      </c>
      <c r="BP90" s="1">
        <v>95</v>
      </c>
      <c r="BS90" s="1" t="s">
        <v>173</v>
      </c>
      <c r="BT90" s="1">
        <v>70.15750321500002</v>
      </c>
      <c r="BU90" s="1">
        <v>97</v>
      </c>
      <c r="BV90" s="1">
        <v>48.5</v>
      </c>
      <c r="BW90" s="1">
        <v>1200</v>
      </c>
      <c r="BX90" s="1">
        <v>-26.84249678499998</v>
      </c>
      <c r="BY90" s="41">
        <v>55.106370999999996</v>
      </c>
      <c r="BZ90" s="1">
        <v>70</v>
      </c>
      <c r="CA90" s="1">
        <v>0</v>
      </c>
      <c r="CB90" s="1">
        <v>4.13</v>
      </c>
      <c r="CG90" s="39">
        <f t="shared" si="66"/>
        <v>14.55857142857143</v>
      </c>
      <c r="CH90" s="39">
        <f t="shared" si="66"/>
        <v>57.211428571428577</v>
      </c>
      <c r="CI90" s="39">
        <f t="shared" si="66"/>
        <v>0.88285714285714278</v>
      </c>
      <c r="CJ90" s="39">
        <f t="shared" si="66"/>
        <v>10.261428571428571</v>
      </c>
      <c r="CK90" s="39">
        <f t="shared" si="66"/>
        <v>15.91</v>
      </c>
      <c r="CL90" s="39">
        <f t="shared" si="66"/>
        <v>0</v>
      </c>
      <c r="CM90" s="39">
        <f t="shared" si="66"/>
        <v>1.2657142857142856</v>
      </c>
      <c r="CO90" s="6"/>
      <c r="CP90" s="6"/>
      <c r="CS90" s="1">
        <f t="shared" si="40"/>
        <v>57.469999999999899</v>
      </c>
      <c r="CT90" s="1">
        <f t="shared" si="41"/>
        <v>46.8</v>
      </c>
      <c r="CU90" s="1">
        <f t="shared" si="42"/>
        <v>50.7</v>
      </c>
      <c r="CV90" s="1">
        <f t="shared" si="43"/>
        <v>0</v>
      </c>
      <c r="CW90" s="1">
        <f t="shared" si="44"/>
        <v>70</v>
      </c>
      <c r="CX90" s="1">
        <f t="shared" si="45"/>
        <v>55.106370999999996</v>
      </c>
      <c r="CY90" s="1">
        <f t="shared" si="67"/>
        <v>233.04999999999978</v>
      </c>
      <c r="CZ90" s="1">
        <f t="shared" si="67"/>
        <v>294.30000000000007</v>
      </c>
      <c r="DA90" s="1">
        <f t="shared" si="67"/>
        <v>171.7</v>
      </c>
      <c r="DB90" s="1"/>
      <c r="DC90" s="1"/>
      <c r="DD90" s="1">
        <f t="shared" si="68"/>
        <v>222.527849</v>
      </c>
      <c r="DE90" s="39">
        <f t="shared" si="69"/>
        <v>149.78095378499998</v>
      </c>
      <c r="DH90" s="1">
        <f t="shared" si="52"/>
        <v>76</v>
      </c>
      <c r="DI90" s="1">
        <f t="shared" si="53"/>
        <v>1439.8399999999899</v>
      </c>
      <c r="DJ90" s="1">
        <f t="shared" si="54"/>
        <v>1223.8639999999914</v>
      </c>
      <c r="DK90" s="1">
        <f t="shared" si="55"/>
        <v>1842.9951999999871</v>
      </c>
      <c r="DL90" s="23">
        <f t="shared" si="71"/>
        <v>1658.6956799999884</v>
      </c>
      <c r="DM90" s="1" t="str">
        <f t="shared" si="56"/>
        <v/>
      </c>
      <c r="DN90" s="1" t="str">
        <f t="shared" si="57"/>
        <v/>
      </c>
      <c r="DO90" s="1">
        <f t="shared" si="58"/>
        <v>1800</v>
      </c>
      <c r="DP90" s="1">
        <f t="shared" si="59"/>
        <v>90</v>
      </c>
      <c r="DR90" s="1">
        <f t="shared" ref="DR90:DR109" si="72">DR89+DJ90</f>
        <v>6013.8639999999914</v>
      </c>
      <c r="DS90" s="1">
        <f t="shared" ref="DS90:DS109" si="73">DS89+DL90</f>
        <v>6448.695679999988</v>
      </c>
      <c r="DT90" s="1">
        <f t="shared" si="63"/>
        <v>6098.1836159999766</v>
      </c>
      <c r="DZ90" s="1">
        <f t="shared" si="64"/>
        <v>5290.5299999999797</v>
      </c>
      <c r="EK90" s="1">
        <f t="shared" si="65"/>
        <v>47.150000000000006</v>
      </c>
      <c r="EN90"/>
      <c r="EO90"/>
      <c r="EP90"/>
      <c r="EQ90"/>
      <c r="ER90"/>
      <c r="ES90"/>
      <c r="ET90"/>
      <c r="EU90"/>
      <c r="EV90"/>
      <c r="EW90"/>
      <c r="EX90"/>
      <c r="EY90"/>
      <c r="EZ90"/>
    </row>
    <row r="91" spans="1:156" ht="14">
      <c r="A91" s="1">
        <f t="shared" si="46"/>
        <v>17</v>
      </c>
      <c r="B91" s="4">
        <f t="shared" si="47"/>
        <v>41292</v>
      </c>
      <c r="C91" s="4">
        <f t="shared" si="48"/>
        <v>41298</v>
      </c>
      <c r="D91" s="5" t="s">
        <v>19</v>
      </c>
      <c r="E91" s="1">
        <v>10</v>
      </c>
      <c r="F91" s="5" t="s">
        <v>52</v>
      </c>
      <c r="G91" s="5" t="s">
        <v>51</v>
      </c>
      <c r="H91" s="5" t="s">
        <v>251</v>
      </c>
      <c r="I91" s="5"/>
      <c r="J91" s="5"/>
      <c r="K91" s="15">
        <v>39.329999999999899</v>
      </c>
      <c r="L91" s="1">
        <f t="shared" si="61"/>
        <v>272.37999999999965</v>
      </c>
      <c r="M91" s="15">
        <v>14.73</v>
      </c>
      <c r="N91" s="15">
        <v>1438.39</v>
      </c>
      <c r="P91" s="1">
        <f t="shared" si="62"/>
        <v>6728.9199999999801</v>
      </c>
      <c r="Q91" s="109">
        <f t="shared" si="39"/>
        <v>7668.2299999999905</v>
      </c>
      <c r="T91" s="15">
        <v>78</v>
      </c>
      <c r="U91" s="15">
        <v>3.85</v>
      </c>
      <c r="V91" s="15">
        <v>3.66</v>
      </c>
      <c r="W91" s="15">
        <v>12.29</v>
      </c>
      <c r="X91" s="15">
        <v>24.82</v>
      </c>
      <c r="Z91" s="1">
        <v>51.8</v>
      </c>
      <c r="AA91" s="1">
        <v>225.60000000000002</v>
      </c>
      <c r="AC91" s="1">
        <v>2200</v>
      </c>
      <c r="AD91" s="1">
        <v>8200</v>
      </c>
      <c r="AE91" s="1">
        <v>0</v>
      </c>
      <c r="AF91" s="1">
        <v>94</v>
      </c>
      <c r="AG91" s="71"/>
      <c r="AJ91" s="1">
        <v>5.2</v>
      </c>
      <c r="AL91" s="26">
        <v>0.2</v>
      </c>
      <c r="AM91" s="40">
        <v>61.454861999999999</v>
      </c>
      <c r="AN91" s="15"/>
      <c r="AO91" s="39">
        <v>82.833910065000012</v>
      </c>
      <c r="AP91" s="39">
        <v>48.978455150000009</v>
      </c>
      <c r="AQ91" s="39">
        <v>198.75940893499998</v>
      </c>
      <c r="BF91" s="110">
        <v>1</v>
      </c>
      <c r="BH91" s="39">
        <f t="shared" si="70"/>
        <v>48.978455150000009</v>
      </c>
      <c r="BM91" s="1">
        <v>49.900000000000006</v>
      </c>
      <c r="BN91" s="1">
        <v>384.39999999999986</v>
      </c>
      <c r="BO91" s="1">
        <v>1</v>
      </c>
      <c r="BP91" s="1">
        <v>100</v>
      </c>
      <c r="BS91" s="1" t="s">
        <v>174</v>
      </c>
      <c r="BT91" s="1">
        <v>82.833910065000012</v>
      </c>
      <c r="BU91" s="1">
        <v>97</v>
      </c>
      <c r="BV91" s="1">
        <v>48.5</v>
      </c>
      <c r="BW91" s="1">
        <v>1200</v>
      </c>
      <c r="BX91" s="1">
        <v>-14.166089934999988</v>
      </c>
      <c r="BY91" s="41">
        <v>48.654862000000001</v>
      </c>
      <c r="BZ91" s="1">
        <v>65</v>
      </c>
      <c r="CA91" s="1">
        <v>0</v>
      </c>
      <c r="CG91" s="39">
        <f t="shared" si="66"/>
        <v>14.38</v>
      </c>
      <c r="CH91" s="39">
        <f t="shared" si="66"/>
        <v>52.214285714285715</v>
      </c>
      <c r="CI91" s="39">
        <f t="shared" si="66"/>
        <v>1.077142857142857</v>
      </c>
      <c r="CJ91" s="39">
        <f t="shared" si="66"/>
        <v>7.8142857142857141</v>
      </c>
      <c r="CK91" s="39">
        <f t="shared" si="66"/>
        <v>17.049999999999997</v>
      </c>
      <c r="CL91" s="39">
        <f t="shared" si="66"/>
        <v>0</v>
      </c>
      <c r="CM91" s="39">
        <f t="shared" si="66"/>
        <v>1.705714285714286</v>
      </c>
      <c r="CO91" s="6"/>
      <c r="CP91" s="6"/>
      <c r="CS91" s="1">
        <f t="shared" si="40"/>
        <v>39.329999999999899</v>
      </c>
      <c r="CT91" s="1">
        <f t="shared" si="41"/>
        <v>49.900000000000006</v>
      </c>
      <c r="CU91" s="1">
        <f t="shared" si="42"/>
        <v>51.8</v>
      </c>
      <c r="CV91" s="1">
        <f t="shared" si="43"/>
        <v>0</v>
      </c>
      <c r="CW91" s="1">
        <f t="shared" si="44"/>
        <v>65</v>
      </c>
      <c r="CX91" s="1">
        <f t="shared" si="45"/>
        <v>48.654862000000001</v>
      </c>
      <c r="CY91" s="1">
        <f t="shared" si="67"/>
        <v>272.37999999999965</v>
      </c>
      <c r="CZ91" s="1">
        <f t="shared" si="67"/>
        <v>344.20000000000005</v>
      </c>
      <c r="DA91" s="1">
        <f t="shared" si="67"/>
        <v>223.5</v>
      </c>
      <c r="DB91" s="1"/>
      <c r="DC91" s="1"/>
      <c r="DD91" s="1">
        <f t="shared" si="68"/>
        <v>271.18271099999998</v>
      </c>
      <c r="DE91" s="39">
        <f t="shared" si="69"/>
        <v>198.75940893499998</v>
      </c>
      <c r="DH91" s="1">
        <f t="shared" si="52"/>
        <v>78</v>
      </c>
      <c r="DI91" s="1">
        <f t="shared" si="53"/>
        <v>1438.39</v>
      </c>
      <c r="DJ91" s="1">
        <f t="shared" si="54"/>
        <v>1222.6315</v>
      </c>
      <c r="DK91" s="1">
        <f t="shared" si="55"/>
        <v>1841.1392000000001</v>
      </c>
      <c r="DL91" s="23">
        <f t="shared" si="71"/>
        <v>1657.0252800000001</v>
      </c>
      <c r="DM91" s="1" t="str">
        <f t="shared" si="56"/>
        <v/>
      </c>
      <c r="DN91" s="1" t="str">
        <f t="shared" si="57"/>
        <v/>
      </c>
      <c r="DO91" s="1">
        <f t="shared" si="58"/>
        <v>2200</v>
      </c>
      <c r="DP91" s="1">
        <f t="shared" si="59"/>
        <v>94</v>
      </c>
      <c r="DR91" s="1">
        <f t="shared" si="72"/>
        <v>7236.4954999999918</v>
      </c>
      <c r="DS91" s="1">
        <f t="shared" si="73"/>
        <v>8105.7209599999878</v>
      </c>
      <c r="DT91" s="1">
        <f t="shared" si="63"/>
        <v>7755.2088959999764</v>
      </c>
      <c r="DZ91" s="1">
        <f t="shared" si="64"/>
        <v>6728.9199999999801</v>
      </c>
      <c r="EK91" s="1">
        <f t="shared" si="65"/>
        <v>61.88000000000001</v>
      </c>
      <c r="EN91"/>
      <c r="EO91"/>
      <c r="EP91"/>
      <c r="EQ91"/>
      <c r="ER91"/>
      <c r="ES91"/>
      <c r="ET91"/>
      <c r="EU91"/>
      <c r="EV91"/>
      <c r="EW91"/>
      <c r="EX91"/>
      <c r="EY91"/>
      <c r="EZ91"/>
    </row>
    <row r="92" spans="1:156" ht="12" customHeight="1">
      <c r="A92" s="1">
        <f t="shared" si="46"/>
        <v>18</v>
      </c>
      <c r="B92" s="4">
        <f t="shared" si="47"/>
        <v>41299</v>
      </c>
      <c r="C92" s="4">
        <f t="shared" si="48"/>
        <v>41305</v>
      </c>
      <c r="D92" s="5" t="s">
        <v>19</v>
      </c>
      <c r="E92" s="1">
        <v>10</v>
      </c>
      <c r="F92" s="5" t="s">
        <v>52</v>
      </c>
      <c r="G92" s="5" t="s">
        <v>51</v>
      </c>
      <c r="H92" s="5" t="s">
        <v>251</v>
      </c>
      <c r="I92" s="5"/>
      <c r="J92" s="5"/>
      <c r="K92" s="15">
        <v>47.159999999999897</v>
      </c>
      <c r="L92" s="1">
        <f t="shared" si="61"/>
        <v>319.53999999999957</v>
      </c>
      <c r="M92" s="15">
        <v>4.6500000000000004</v>
      </c>
      <c r="N92" s="15">
        <v>1898.79</v>
      </c>
      <c r="P92" s="1">
        <f t="shared" si="62"/>
        <v>8627.7099999999809</v>
      </c>
      <c r="Q92" s="109">
        <f t="shared" si="39"/>
        <v>9567.0199999999895</v>
      </c>
      <c r="T92" s="15">
        <v>83.999999999999901</v>
      </c>
      <c r="U92" s="15">
        <v>6.33</v>
      </c>
      <c r="V92" s="15">
        <v>4.03</v>
      </c>
      <c r="W92" s="15">
        <v>19.02</v>
      </c>
      <c r="X92" s="15">
        <v>43.95</v>
      </c>
      <c r="Z92" s="1">
        <v>56.999999999999993</v>
      </c>
      <c r="AA92" s="1">
        <v>282.60000000000002</v>
      </c>
      <c r="AC92" s="1">
        <v>2200</v>
      </c>
      <c r="AD92" s="1">
        <v>10400</v>
      </c>
      <c r="AE92" s="1">
        <v>1.1000000000000001</v>
      </c>
      <c r="AF92" s="1">
        <v>96</v>
      </c>
      <c r="AG92" s="71"/>
      <c r="AJ92" s="1">
        <v>5.8</v>
      </c>
      <c r="AL92" s="26">
        <v>0.2</v>
      </c>
      <c r="AM92" s="40">
        <v>50.686923</v>
      </c>
      <c r="AN92" s="15"/>
      <c r="AO92" s="39">
        <v>69.734956320000009</v>
      </c>
      <c r="AP92" s="39">
        <v>63.985876745000006</v>
      </c>
      <c r="AQ92" s="39">
        <v>262.74528567999999</v>
      </c>
      <c r="BF92" s="110">
        <v>1</v>
      </c>
      <c r="BH92" s="39">
        <f t="shared" si="70"/>
        <v>63.985876745000006</v>
      </c>
      <c r="BM92" s="1">
        <v>48.8</v>
      </c>
      <c r="BN92" s="1">
        <v>433.19999999999982</v>
      </c>
      <c r="BO92" s="1">
        <v>1</v>
      </c>
      <c r="BP92" s="1">
        <v>100</v>
      </c>
      <c r="BS92" s="1" t="s">
        <v>175</v>
      </c>
      <c r="BT92" s="1">
        <v>69.734956320000009</v>
      </c>
      <c r="BU92" s="1">
        <v>97</v>
      </c>
      <c r="BV92" s="1">
        <v>48.5</v>
      </c>
      <c r="BW92" s="1">
        <v>1200</v>
      </c>
      <c r="BX92" s="1">
        <v>-27.265043679999991</v>
      </c>
      <c r="BY92" s="41">
        <v>63.886923000000003</v>
      </c>
      <c r="BZ92" s="1">
        <v>65</v>
      </c>
      <c r="CA92" s="1">
        <v>0</v>
      </c>
      <c r="CG92" s="39">
        <f t="shared" si="66"/>
        <v>0</v>
      </c>
      <c r="CH92" s="39">
        <f t="shared" si="66"/>
        <v>0</v>
      </c>
      <c r="CI92" s="39">
        <f t="shared" si="66"/>
        <v>0</v>
      </c>
      <c r="CJ92" s="39">
        <f t="shared" si="66"/>
        <v>0</v>
      </c>
      <c r="CK92" s="39">
        <f t="shared" si="66"/>
        <v>0</v>
      </c>
      <c r="CL92" s="39">
        <f t="shared" si="66"/>
        <v>0</v>
      </c>
      <c r="CM92" s="39">
        <f t="shared" si="66"/>
        <v>0</v>
      </c>
      <c r="CO92" s="6"/>
      <c r="CP92" s="6"/>
      <c r="CS92" s="1">
        <f t="shared" si="40"/>
        <v>47.159999999999897</v>
      </c>
      <c r="CT92" s="1">
        <f t="shared" si="41"/>
        <v>48.8</v>
      </c>
      <c r="CU92" s="1">
        <f t="shared" si="42"/>
        <v>56.999999999999993</v>
      </c>
      <c r="CV92" s="1">
        <f t="shared" si="43"/>
        <v>0</v>
      </c>
      <c r="CW92" s="1">
        <f t="shared" si="44"/>
        <v>65</v>
      </c>
      <c r="CX92" s="1">
        <f t="shared" si="45"/>
        <v>63.886923000000003</v>
      </c>
      <c r="CY92" s="1">
        <f t="shared" si="67"/>
        <v>319.53999999999957</v>
      </c>
      <c r="CZ92" s="1">
        <f t="shared" si="67"/>
        <v>393.00000000000006</v>
      </c>
      <c r="DA92" s="1">
        <f t="shared" si="67"/>
        <v>280.5</v>
      </c>
      <c r="DB92" s="1"/>
      <c r="DC92" s="1"/>
      <c r="DD92" s="1">
        <f t="shared" si="68"/>
        <v>335.06963400000001</v>
      </c>
      <c r="DE92" s="39">
        <f t="shared" si="69"/>
        <v>262.74528567999999</v>
      </c>
      <c r="DH92" s="1">
        <f t="shared" si="52"/>
        <v>83.999999999999901</v>
      </c>
      <c r="DI92" s="1">
        <f t="shared" si="53"/>
        <v>1898.79</v>
      </c>
      <c r="DJ92" s="1">
        <f t="shared" si="54"/>
        <v>1613.9714999999999</v>
      </c>
      <c r="DK92" s="1">
        <f t="shared" si="55"/>
        <v>2430.4512</v>
      </c>
      <c r="DL92" s="23">
        <f t="shared" si="71"/>
        <v>2187.4060800000002</v>
      </c>
      <c r="DM92" s="1" t="str">
        <f t="shared" si="56"/>
        <v/>
      </c>
      <c r="DN92" s="1" t="str">
        <f t="shared" si="57"/>
        <v/>
      </c>
      <c r="DO92" s="1">
        <f t="shared" si="58"/>
        <v>2200</v>
      </c>
      <c r="DP92" s="1">
        <f t="shared" si="59"/>
        <v>96</v>
      </c>
      <c r="DR92" s="1">
        <f t="shared" si="72"/>
        <v>8850.4669999999915</v>
      </c>
      <c r="DS92" s="1">
        <f t="shared" si="73"/>
        <v>10293.127039999988</v>
      </c>
      <c r="DT92" s="1">
        <f t="shared" si="63"/>
        <v>9942.6149759999771</v>
      </c>
      <c r="DZ92" s="1">
        <f t="shared" si="64"/>
        <v>8627.7099999999809</v>
      </c>
      <c r="EK92" s="1">
        <f t="shared" si="65"/>
        <v>66.530000000000015</v>
      </c>
      <c r="EN92"/>
      <c r="EO92"/>
      <c r="EP92"/>
      <c r="EQ92"/>
      <c r="ER92"/>
      <c r="ES92"/>
      <c r="ET92"/>
      <c r="EU92"/>
      <c r="EV92"/>
      <c r="EW92"/>
      <c r="EX92"/>
      <c r="EY92"/>
      <c r="EZ92"/>
    </row>
    <row r="93" spans="1:156" ht="12" customHeight="1">
      <c r="A93" s="1">
        <f t="shared" si="46"/>
        <v>19</v>
      </c>
      <c r="B93" s="4">
        <f t="shared" si="47"/>
        <v>41306</v>
      </c>
      <c r="C93" s="4">
        <f t="shared" si="48"/>
        <v>41312</v>
      </c>
      <c r="D93" s="5" t="s">
        <v>19</v>
      </c>
      <c r="E93" s="1">
        <v>10</v>
      </c>
      <c r="F93" s="5" t="s">
        <v>52</v>
      </c>
      <c r="G93" s="5" t="s">
        <v>51</v>
      </c>
      <c r="H93" s="5" t="s">
        <v>251</v>
      </c>
      <c r="I93" s="5"/>
      <c r="J93" s="5"/>
      <c r="K93" s="15">
        <v>46.74</v>
      </c>
      <c r="L93" s="1">
        <f t="shared" si="61"/>
        <v>366.27999999999957</v>
      </c>
      <c r="M93" s="15">
        <v>4.5899999999999901</v>
      </c>
      <c r="N93" s="15">
        <v>1954.3099999999899</v>
      </c>
      <c r="P93" s="1">
        <f t="shared" si="62"/>
        <v>10582.019999999971</v>
      </c>
      <c r="Q93" s="109">
        <f t="shared" si="39"/>
        <v>11521.32999999998</v>
      </c>
      <c r="T93" s="15">
        <v>83.999999999999901</v>
      </c>
      <c r="U93" s="15">
        <v>6.33</v>
      </c>
      <c r="V93" s="15">
        <v>4.1799999999999899</v>
      </c>
      <c r="W93" s="15">
        <v>22.09</v>
      </c>
      <c r="X93" s="15">
        <v>51.95</v>
      </c>
      <c r="Z93" s="1">
        <v>48.699999999999996</v>
      </c>
      <c r="AA93" s="1">
        <v>331.3</v>
      </c>
      <c r="AC93" s="1">
        <v>1900</v>
      </c>
      <c r="AD93" s="1">
        <v>12300</v>
      </c>
      <c r="AE93" s="1">
        <v>3</v>
      </c>
      <c r="AF93" s="1">
        <v>96</v>
      </c>
      <c r="AG93" s="71"/>
      <c r="AJ93" s="1">
        <v>5.8</v>
      </c>
      <c r="AL93" s="26">
        <v>0</v>
      </c>
      <c r="AM93" s="40">
        <v>60.731246000000013</v>
      </c>
      <c r="AN93" s="15"/>
      <c r="AO93" s="39">
        <v>64.241846685000013</v>
      </c>
      <c r="AP93" s="39">
        <v>66.224355635000009</v>
      </c>
      <c r="AQ93" s="39">
        <v>328.96964131499999</v>
      </c>
      <c r="AS93" s="15"/>
      <c r="AT93" s="15">
        <v>15.57</v>
      </c>
      <c r="AU93" s="15"/>
      <c r="AV93" s="15">
        <v>0.97</v>
      </c>
      <c r="AW93" s="15">
        <v>6.87</v>
      </c>
      <c r="AX93" s="15">
        <v>8.84</v>
      </c>
      <c r="AY93" s="15">
        <v>2.5</v>
      </c>
      <c r="AZ93" s="1">
        <v>250.43</v>
      </c>
      <c r="BA93" s="15">
        <v>55.1</v>
      </c>
      <c r="BB93" s="1">
        <v>3.57</v>
      </c>
      <c r="BC93" s="23">
        <v>3.1720000000000002</v>
      </c>
      <c r="BD93" s="1">
        <v>97</v>
      </c>
      <c r="BE93" s="1">
        <v>15570</v>
      </c>
      <c r="BF93" s="110">
        <v>2</v>
      </c>
      <c r="BH93" s="39">
        <f t="shared" si="70"/>
        <v>66.224355635000009</v>
      </c>
      <c r="BM93" s="1">
        <v>46.6</v>
      </c>
      <c r="BN93" s="1">
        <v>479.79999999999984</v>
      </c>
      <c r="BO93" s="1">
        <v>1</v>
      </c>
      <c r="BP93" s="1">
        <v>100</v>
      </c>
      <c r="BS93" s="1" t="s">
        <v>176</v>
      </c>
      <c r="BT93" s="1">
        <v>64.241846685000013</v>
      </c>
      <c r="BU93" s="1">
        <v>97</v>
      </c>
      <c r="BV93" s="1">
        <v>48.5</v>
      </c>
      <c r="BW93" s="1">
        <v>1200</v>
      </c>
      <c r="BX93" s="1">
        <v>-32.758153314999987</v>
      </c>
      <c r="BY93" s="41">
        <v>66.731246000000013</v>
      </c>
      <c r="BZ93" s="1">
        <v>65</v>
      </c>
      <c r="CA93" s="1">
        <v>0</v>
      </c>
      <c r="CB93" s="1" t="s">
        <v>283</v>
      </c>
      <c r="CG93" s="39">
        <f t="shared" si="66"/>
        <v>0</v>
      </c>
      <c r="CH93" s="39">
        <f t="shared" si="66"/>
        <v>0</v>
      </c>
      <c r="CI93" s="39">
        <f t="shared" si="66"/>
        <v>0</v>
      </c>
      <c r="CJ93" s="39">
        <f t="shared" si="66"/>
        <v>0</v>
      </c>
      <c r="CK93" s="39">
        <f t="shared" si="66"/>
        <v>0</v>
      </c>
      <c r="CL93" s="39">
        <f t="shared" si="66"/>
        <v>0</v>
      </c>
      <c r="CM93" s="39">
        <f t="shared" si="66"/>
        <v>0</v>
      </c>
      <c r="CO93" s="6"/>
      <c r="CP93" s="6"/>
      <c r="CS93" s="1">
        <f t="shared" si="40"/>
        <v>46.74</v>
      </c>
      <c r="CT93" s="1">
        <f t="shared" si="41"/>
        <v>46.6</v>
      </c>
      <c r="CU93" s="1">
        <f t="shared" si="42"/>
        <v>48.699999999999996</v>
      </c>
      <c r="CV93" s="1">
        <f t="shared" si="43"/>
        <v>0</v>
      </c>
      <c r="CW93" s="1">
        <f t="shared" si="44"/>
        <v>65</v>
      </c>
      <c r="CX93" s="1">
        <f t="shared" si="45"/>
        <v>66.731246000000013</v>
      </c>
      <c r="CY93" s="1">
        <f t="shared" si="67"/>
        <v>366.27999999999957</v>
      </c>
      <c r="CZ93" s="1">
        <f t="shared" si="67"/>
        <v>439.60000000000008</v>
      </c>
      <c r="DA93" s="1">
        <f t="shared" si="67"/>
        <v>329.2</v>
      </c>
      <c r="DB93" s="1"/>
      <c r="DC93" s="1"/>
      <c r="DD93" s="1">
        <f t="shared" si="68"/>
        <v>401.80088000000001</v>
      </c>
      <c r="DE93" s="39">
        <f t="shared" si="69"/>
        <v>328.96964131499999</v>
      </c>
      <c r="DH93" s="1">
        <f t="shared" si="52"/>
        <v>83.999999999999901</v>
      </c>
      <c r="DI93" s="1">
        <f t="shared" si="53"/>
        <v>1954.3099999999899</v>
      </c>
      <c r="DJ93" s="1">
        <f t="shared" si="54"/>
        <v>1661.1634999999915</v>
      </c>
      <c r="DK93" s="1">
        <f t="shared" si="55"/>
        <v>2501.5167999999871</v>
      </c>
      <c r="DL93" s="23">
        <f t="shared" si="71"/>
        <v>2251.3651199999886</v>
      </c>
      <c r="DM93" s="1">
        <f t="shared" si="56"/>
        <v>15570</v>
      </c>
      <c r="DN93" s="1">
        <f t="shared" si="57"/>
        <v>97</v>
      </c>
      <c r="DO93" s="1">
        <f t="shared" si="58"/>
        <v>1900</v>
      </c>
      <c r="DP93" s="1">
        <f t="shared" si="59"/>
        <v>96</v>
      </c>
      <c r="DQ93" s="1">
        <v>2</v>
      </c>
      <c r="DR93" s="1">
        <f t="shared" si="72"/>
        <v>10511.630499999983</v>
      </c>
      <c r="DS93" s="1">
        <f t="shared" si="73"/>
        <v>12544.492159999976</v>
      </c>
      <c r="DT93" s="130">
        <f t="shared" si="63"/>
        <v>12193.980095999967</v>
      </c>
      <c r="DZ93" s="130">
        <f t="shared" si="64"/>
        <v>10582.019999999971</v>
      </c>
      <c r="EK93" s="1">
        <f t="shared" si="65"/>
        <v>71.12</v>
      </c>
      <c r="EN93"/>
      <c r="EO93"/>
      <c r="EP93"/>
      <c r="EQ93"/>
      <c r="ER93"/>
      <c r="ES93"/>
      <c r="ET93"/>
      <c r="EU93"/>
      <c r="EV93"/>
      <c r="EW93"/>
      <c r="EX93"/>
      <c r="EY93"/>
      <c r="EZ93"/>
    </row>
    <row r="94" spans="1:156" ht="14">
      <c r="A94" s="1">
        <f t="shared" si="46"/>
        <v>20</v>
      </c>
      <c r="B94" s="4">
        <f t="shared" si="47"/>
        <v>41313</v>
      </c>
      <c r="C94" s="4">
        <f t="shared" si="48"/>
        <v>41319</v>
      </c>
      <c r="D94" s="5" t="s">
        <v>19</v>
      </c>
      <c r="E94" s="1">
        <v>10</v>
      </c>
      <c r="F94" s="5" t="s">
        <v>52</v>
      </c>
      <c r="G94" s="5" t="s">
        <v>51</v>
      </c>
      <c r="H94" s="5" t="s">
        <v>251</v>
      </c>
      <c r="I94" s="5"/>
      <c r="J94" s="5"/>
      <c r="K94" s="15">
        <v>43.899999999999899</v>
      </c>
      <c r="L94" s="1">
        <f t="shared" si="61"/>
        <v>410.1799999999995</v>
      </c>
      <c r="M94" s="15">
        <v>9.48</v>
      </c>
      <c r="N94" s="15">
        <v>1503.3599999999899</v>
      </c>
      <c r="P94" s="1">
        <f t="shared" si="62"/>
        <v>12085.379999999961</v>
      </c>
      <c r="Q94" s="109">
        <f t="shared" si="39"/>
        <v>13024.68999999997</v>
      </c>
      <c r="T94" s="15">
        <v>84.999999999999901</v>
      </c>
      <c r="U94" s="15">
        <v>7.0199999999999898</v>
      </c>
      <c r="V94" s="15">
        <v>3.4199999999999902</v>
      </c>
      <c r="W94" s="15">
        <v>22.21</v>
      </c>
      <c r="X94" s="15">
        <v>51.09</v>
      </c>
      <c r="Z94" s="1">
        <v>47.900000000000006</v>
      </c>
      <c r="AA94" s="1">
        <v>379.20000000000005</v>
      </c>
      <c r="AC94" s="1">
        <v>1800</v>
      </c>
      <c r="AD94" s="1">
        <v>14100</v>
      </c>
      <c r="AE94" s="1">
        <v>4.8</v>
      </c>
      <c r="AF94" s="1">
        <v>96</v>
      </c>
      <c r="AG94" s="71"/>
      <c r="AJ94" s="1">
        <v>5.7</v>
      </c>
      <c r="AL94" s="26">
        <v>4.5999999999999996</v>
      </c>
      <c r="AM94" s="40">
        <v>72.75052500000001</v>
      </c>
      <c r="AN94" s="15"/>
      <c r="AO94" s="39">
        <v>79.876081800000009</v>
      </c>
      <c r="AP94" s="39">
        <v>61.716289885000009</v>
      </c>
      <c r="AQ94" s="39">
        <v>390.68593120000003</v>
      </c>
      <c r="BF94" s="110">
        <v>2</v>
      </c>
      <c r="BH94" s="39">
        <f t="shared" si="70"/>
        <v>61.716289885000009</v>
      </c>
      <c r="BM94" s="1">
        <v>44.79999999999999</v>
      </c>
      <c r="BN94" s="1">
        <v>524.59999999999968</v>
      </c>
      <c r="BO94" s="1">
        <v>1</v>
      </c>
      <c r="BP94" s="1">
        <v>100</v>
      </c>
      <c r="BS94" s="1" t="s">
        <v>177</v>
      </c>
      <c r="BT94" s="1">
        <v>79.876081800000009</v>
      </c>
      <c r="BU94" s="1">
        <v>97</v>
      </c>
      <c r="BV94" s="1">
        <v>48.5</v>
      </c>
      <c r="BW94" s="1">
        <v>1200</v>
      </c>
      <c r="BX94" s="1">
        <v>-17.123918199999991</v>
      </c>
      <c r="BY94" s="41">
        <v>61.350525000000012</v>
      </c>
      <c r="BZ94" s="1">
        <v>65</v>
      </c>
      <c r="CA94" s="1">
        <v>0</v>
      </c>
      <c r="CB94" s="1">
        <v>3.57</v>
      </c>
      <c r="CG94" s="39">
        <f t="shared" si="66"/>
        <v>0</v>
      </c>
      <c r="CH94" s="39">
        <f t="shared" si="66"/>
        <v>0</v>
      </c>
      <c r="CI94" s="39">
        <f t="shared" si="66"/>
        <v>0</v>
      </c>
      <c r="CJ94" s="39">
        <f t="shared" si="66"/>
        <v>0</v>
      </c>
      <c r="CK94" s="39">
        <f t="shared" si="66"/>
        <v>0</v>
      </c>
      <c r="CL94" s="39">
        <f t="shared" si="66"/>
        <v>0</v>
      </c>
      <c r="CM94" s="39">
        <f t="shared" si="66"/>
        <v>0</v>
      </c>
      <c r="CO94" s="6"/>
      <c r="CP94" s="6"/>
      <c r="CS94" s="1">
        <f t="shared" si="40"/>
        <v>43.899999999999899</v>
      </c>
      <c r="CT94" s="1">
        <f t="shared" si="41"/>
        <v>44.79999999999999</v>
      </c>
      <c r="CU94" s="1">
        <f t="shared" si="42"/>
        <v>47.900000000000006</v>
      </c>
      <c r="CV94" s="1">
        <f t="shared" si="43"/>
        <v>0</v>
      </c>
      <c r="CW94" s="1">
        <f t="shared" si="44"/>
        <v>65</v>
      </c>
      <c r="CX94" s="1">
        <f t="shared" si="45"/>
        <v>61.350525000000012</v>
      </c>
      <c r="CY94" s="1">
        <f t="shared" si="67"/>
        <v>410.1799999999995</v>
      </c>
      <c r="CZ94" s="1">
        <f t="shared" si="67"/>
        <v>484.40000000000009</v>
      </c>
      <c r="DA94" s="1">
        <f t="shared" si="67"/>
        <v>377.1</v>
      </c>
      <c r="DB94" s="1"/>
      <c r="DC94" s="1"/>
      <c r="DD94" s="1">
        <f t="shared" si="68"/>
        <v>463.15140500000001</v>
      </c>
      <c r="DE94" s="39">
        <f t="shared" si="69"/>
        <v>390.68593120000003</v>
      </c>
      <c r="DH94" s="1">
        <f t="shared" si="52"/>
        <v>84.999999999999901</v>
      </c>
      <c r="DI94" s="1">
        <f t="shared" si="53"/>
        <v>1503.3599999999899</v>
      </c>
      <c r="DJ94" s="1">
        <f t="shared" si="54"/>
        <v>1277.8559999999914</v>
      </c>
      <c r="DK94" s="1">
        <f t="shared" si="55"/>
        <v>1924.300799999987</v>
      </c>
      <c r="DL94" s="23">
        <f t="shared" si="71"/>
        <v>1731.8707199999883</v>
      </c>
      <c r="DM94" s="1" t="str">
        <f t="shared" si="56"/>
        <v/>
      </c>
      <c r="DN94" s="1" t="str">
        <f t="shared" si="57"/>
        <v/>
      </c>
      <c r="DO94" s="1">
        <f t="shared" si="58"/>
        <v>1800</v>
      </c>
      <c r="DP94" s="1">
        <f t="shared" si="59"/>
        <v>96</v>
      </c>
      <c r="DR94" s="1">
        <f t="shared" si="72"/>
        <v>11789.486499999974</v>
      </c>
      <c r="DS94" s="1">
        <f t="shared" si="73"/>
        <v>14276.362879999964</v>
      </c>
      <c r="DT94" s="1">
        <f t="shared" si="63"/>
        <v>13925.850815999955</v>
      </c>
      <c r="DZ94" s="1">
        <f t="shared" si="64"/>
        <v>12085.379999999961</v>
      </c>
      <c r="EK94" s="1">
        <f t="shared" si="65"/>
        <v>80.600000000000009</v>
      </c>
      <c r="EN94"/>
      <c r="EO94"/>
      <c r="EP94"/>
      <c r="EQ94"/>
      <c r="ER94"/>
      <c r="ES94"/>
      <c r="ET94"/>
      <c r="EU94"/>
      <c r="EV94"/>
      <c r="EW94"/>
      <c r="EX94"/>
      <c r="EY94"/>
      <c r="EZ94"/>
    </row>
    <row r="95" spans="1:156" ht="14">
      <c r="A95" s="1">
        <f t="shared" si="46"/>
        <v>21</v>
      </c>
      <c r="B95" s="4">
        <f t="shared" si="47"/>
        <v>41320</v>
      </c>
      <c r="C95" s="4">
        <f t="shared" si="48"/>
        <v>41326</v>
      </c>
      <c r="D95" s="5" t="s">
        <v>19</v>
      </c>
      <c r="E95" s="1">
        <v>10</v>
      </c>
      <c r="F95" s="5" t="s">
        <v>52</v>
      </c>
      <c r="G95" s="5" t="s">
        <v>51</v>
      </c>
      <c r="H95" s="5" t="s">
        <v>251</v>
      </c>
      <c r="I95" s="5"/>
      <c r="J95" s="5"/>
      <c r="K95" s="15">
        <v>44.24</v>
      </c>
      <c r="L95" s="1">
        <f t="shared" si="61"/>
        <v>454.4199999999995</v>
      </c>
      <c r="M95" s="15">
        <v>8.6999999999999904</v>
      </c>
      <c r="N95" s="15">
        <v>1496.72</v>
      </c>
      <c r="P95" s="1">
        <f t="shared" si="62"/>
        <v>13582.09999999996</v>
      </c>
      <c r="Q95" s="109">
        <f t="shared" si="39"/>
        <v>14521.409999999969</v>
      </c>
      <c r="T95" s="15">
        <v>83.999999999999901</v>
      </c>
      <c r="U95" s="15">
        <v>6.24</v>
      </c>
      <c r="V95" s="15">
        <v>3.3799999999999901</v>
      </c>
      <c r="W95" s="15"/>
      <c r="X95" s="15"/>
      <c r="Z95" s="1">
        <v>45.899999999999991</v>
      </c>
      <c r="AA95" s="1">
        <v>425.1</v>
      </c>
      <c r="AC95" s="1">
        <v>2100.0000000000036</v>
      </c>
      <c r="AD95" s="1">
        <v>16200.000000000004</v>
      </c>
      <c r="AE95" s="1">
        <v>6.8999999999999995</v>
      </c>
      <c r="AF95" s="1">
        <v>96</v>
      </c>
      <c r="AG95" s="71"/>
      <c r="AJ95" s="1">
        <v>5.5</v>
      </c>
      <c r="AL95" s="26">
        <v>7.4</v>
      </c>
      <c r="AM95" s="40">
        <v>48.457130000000006</v>
      </c>
      <c r="AN95" s="15"/>
      <c r="AO95" s="39">
        <v>77.763347325000012</v>
      </c>
      <c r="AP95" s="39">
        <v>57.969864475000001</v>
      </c>
      <c r="AQ95" s="39">
        <v>448.65579567500004</v>
      </c>
      <c r="AS95" s="15"/>
      <c r="AT95" s="15">
        <v>15.09</v>
      </c>
      <c r="AU95" s="15"/>
      <c r="AV95" s="15">
        <v>0.98</v>
      </c>
      <c r="AW95" s="15">
        <v>4.68</v>
      </c>
      <c r="AX95" s="15">
        <v>7.74</v>
      </c>
      <c r="AY95" s="15">
        <v>2.74</v>
      </c>
      <c r="AZ95" s="1">
        <v>142.30000000000001</v>
      </c>
      <c r="BA95" s="15">
        <v>52.5</v>
      </c>
      <c r="BB95" s="1">
        <v>3.31</v>
      </c>
      <c r="BC95" s="23">
        <v>7.0039999999999996</v>
      </c>
      <c r="BD95" s="1">
        <v>98</v>
      </c>
      <c r="BE95" s="1">
        <v>15090</v>
      </c>
      <c r="BF95" s="110">
        <v>3</v>
      </c>
      <c r="BH95" s="39">
        <f t="shared" si="70"/>
        <v>57.969864475000001</v>
      </c>
      <c r="BM95" s="1">
        <v>42.7</v>
      </c>
      <c r="BN95" s="1">
        <v>567.29999999999984</v>
      </c>
      <c r="BO95" s="1">
        <v>1</v>
      </c>
      <c r="BP95" s="1">
        <v>100</v>
      </c>
      <c r="BS95" s="1" t="s">
        <v>178</v>
      </c>
      <c r="BT95" s="1">
        <v>77.763347325000012</v>
      </c>
      <c r="BU95" s="1">
        <v>97</v>
      </c>
      <c r="BV95" s="1">
        <v>48.5</v>
      </c>
      <c r="BW95" s="1">
        <v>1200</v>
      </c>
      <c r="BX95" s="1">
        <v>-19.236652674999988</v>
      </c>
      <c r="BY95" s="41">
        <v>57.857130000000005</v>
      </c>
      <c r="BZ95" s="1">
        <v>65</v>
      </c>
      <c r="CA95" s="1">
        <v>0</v>
      </c>
      <c r="CG95" s="39">
        <f t="shared" si="66"/>
        <v>0</v>
      </c>
      <c r="CH95" s="39">
        <f t="shared" si="66"/>
        <v>0</v>
      </c>
      <c r="CI95" s="39">
        <f t="shared" si="66"/>
        <v>0</v>
      </c>
      <c r="CJ95" s="39">
        <f t="shared" si="66"/>
        <v>0</v>
      </c>
      <c r="CK95" s="39">
        <f t="shared" si="66"/>
        <v>0</v>
      </c>
      <c r="CL95" s="39">
        <f t="shared" si="66"/>
        <v>0</v>
      </c>
      <c r="CM95" s="39">
        <f t="shared" si="66"/>
        <v>0</v>
      </c>
      <c r="CO95" s="6"/>
      <c r="CP95" s="6"/>
      <c r="CS95" s="1">
        <f t="shared" si="40"/>
        <v>44.24</v>
      </c>
      <c r="CT95" s="1">
        <f t="shared" si="41"/>
        <v>42.7</v>
      </c>
      <c r="CU95" s="1">
        <f t="shared" si="42"/>
        <v>45.899999999999991</v>
      </c>
      <c r="CV95" s="1">
        <f t="shared" si="43"/>
        <v>0</v>
      </c>
      <c r="CW95" s="1">
        <f t="shared" si="44"/>
        <v>65</v>
      </c>
      <c r="CX95" s="1">
        <f t="shared" si="45"/>
        <v>57.857130000000005</v>
      </c>
      <c r="CY95" s="1">
        <f t="shared" si="67"/>
        <v>454.4199999999995</v>
      </c>
      <c r="CZ95" s="1">
        <f t="shared" si="67"/>
        <v>527.10000000000014</v>
      </c>
      <c r="DA95" s="1">
        <f t="shared" si="67"/>
        <v>423</v>
      </c>
      <c r="DB95" s="1"/>
      <c r="DC95" s="1"/>
      <c r="DD95" s="1">
        <f t="shared" si="68"/>
        <v>521.00853500000005</v>
      </c>
      <c r="DE95" s="39">
        <f t="shared" si="69"/>
        <v>448.65579567500004</v>
      </c>
      <c r="DH95" s="1">
        <f t="shared" si="52"/>
        <v>83.999999999999901</v>
      </c>
      <c r="DI95" s="1">
        <f t="shared" si="53"/>
        <v>1496.72</v>
      </c>
      <c r="DJ95" s="1">
        <f t="shared" si="54"/>
        <v>1272.212</v>
      </c>
      <c r="DK95" s="1">
        <f t="shared" si="55"/>
        <v>1915.8016</v>
      </c>
      <c r="DL95" s="23">
        <f t="shared" si="71"/>
        <v>1724.22144</v>
      </c>
      <c r="DM95" s="1">
        <f t="shared" si="56"/>
        <v>15090</v>
      </c>
      <c r="DN95" s="1">
        <f t="shared" si="57"/>
        <v>98</v>
      </c>
      <c r="DO95" s="1">
        <f t="shared" si="58"/>
        <v>2100.0000000000036</v>
      </c>
      <c r="DP95" s="1">
        <f t="shared" si="59"/>
        <v>96</v>
      </c>
      <c r="DQ95" s="1">
        <v>3</v>
      </c>
      <c r="DR95" s="1">
        <f t="shared" si="72"/>
        <v>13061.698499999973</v>
      </c>
      <c r="DS95" s="1">
        <f t="shared" si="73"/>
        <v>16000.584319999964</v>
      </c>
      <c r="DT95" s="130">
        <f t="shared" si="63"/>
        <v>15650.072255999954</v>
      </c>
      <c r="DZ95" s="130">
        <f t="shared" si="64"/>
        <v>13582.09999999996</v>
      </c>
      <c r="EK95" s="1">
        <f t="shared" si="65"/>
        <v>89.3</v>
      </c>
      <c r="EN95"/>
      <c r="EO95"/>
      <c r="EP95"/>
      <c r="EQ95"/>
      <c r="ER95"/>
      <c r="ES95"/>
      <c r="ET95"/>
      <c r="EU95"/>
      <c r="EV95"/>
      <c r="EW95"/>
      <c r="EX95"/>
      <c r="EY95"/>
      <c r="EZ95"/>
    </row>
    <row r="96" spans="1:156" ht="14">
      <c r="A96" s="1">
        <f t="shared" si="46"/>
        <v>22</v>
      </c>
      <c r="B96" s="4">
        <f t="shared" si="47"/>
        <v>41327</v>
      </c>
      <c r="C96" s="4">
        <f t="shared" si="48"/>
        <v>41333</v>
      </c>
      <c r="D96" s="5" t="s">
        <v>19</v>
      </c>
      <c r="E96" s="1">
        <v>10</v>
      </c>
      <c r="F96" s="5" t="s">
        <v>52</v>
      </c>
      <c r="G96" s="5" t="s">
        <v>51</v>
      </c>
      <c r="H96" s="5" t="s">
        <v>251</v>
      </c>
      <c r="I96" s="5"/>
      <c r="J96" s="5"/>
      <c r="K96" s="15">
        <v>37.78</v>
      </c>
      <c r="L96" s="1">
        <f t="shared" si="61"/>
        <v>492.19999999999948</v>
      </c>
      <c r="M96" s="15">
        <v>13.75</v>
      </c>
      <c r="N96" s="15">
        <v>1414.69</v>
      </c>
      <c r="P96" s="1">
        <f t="shared" si="62"/>
        <v>14996.789999999961</v>
      </c>
      <c r="Q96" s="109">
        <f t="shared" si="39"/>
        <v>15936.099999999969</v>
      </c>
      <c r="T96" s="15">
        <v>83.999999999999901</v>
      </c>
      <c r="U96" s="15">
        <v>6.24</v>
      </c>
      <c r="V96" s="15">
        <v>3.74</v>
      </c>
      <c r="W96" s="15"/>
      <c r="X96" s="15"/>
      <c r="Z96" s="1">
        <v>48.1</v>
      </c>
      <c r="AA96" s="1">
        <v>473.20000000000005</v>
      </c>
      <c r="AC96" s="1">
        <v>1699.9999999999964</v>
      </c>
      <c r="AD96" s="1">
        <v>17900</v>
      </c>
      <c r="AE96" s="1">
        <v>8.6</v>
      </c>
      <c r="AF96" s="1">
        <v>95</v>
      </c>
      <c r="AG96" s="71"/>
      <c r="AJ96" s="1">
        <v>5.2</v>
      </c>
      <c r="AL96" s="26">
        <v>0</v>
      </c>
      <c r="AM96" s="40">
        <v>50.004659999999994</v>
      </c>
      <c r="AN96" s="15"/>
      <c r="AO96" s="39">
        <v>79.876081800000009</v>
      </c>
      <c r="AP96" s="39">
        <v>47.891925524999998</v>
      </c>
      <c r="AQ96" s="39">
        <v>496.54772120000001</v>
      </c>
      <c r="BF96" s="110">
        <v>3</v>
      </c>
      <c r="BH96" s="39">
        <f t="shared" si="70"/>
        <v>47.891925524999998</v>
      </c>
      <c r="BM96" s="1">
        <v>40.800000000000004</v>
      </c>
      <c r="BN96" s="1">
        <v>608.09999999999968</v>
      </c>
      <c r="BO96" s="1">
        <v>1</v>
      </c>
      <c r="BP96" s="1">
        <v>100</v>
      </c>
      <c r="BS96" s="1" t="s">
        <v>179</v>
      </c>
      <c r="BT96" s="1">
        <v>79.876081800000009</v>
      </c>
      <c r="BU96" s="1">
        <v>97</v>
      </c>
      <c r="BV96" s="1">
        <v>48.5</v>
      </c>
      <c r="BW96" s="1">
        <v>1200</v>
      </c>
      <c r="BX96" s="1">
        <v>-17.123918199999991</v>
      </c>
      <c r="BY96" s="41">
        <v>48.004659999999994</v>
      </c>
      <c r="BZ96" s="1">
        <v>65</v>
      </c>
      <c r="CA96" s="1">
        <v>0</v>
      </c>
      <c r="CB96" s="1">
        <v>3.31</v>
      </c>
      <c r="CG96" s="39">
        <f t="shared" ref="CG96:CM101" si="74">CG61</f>
        <v>0</v>
      </c>
      <c r="CH96" s="39">
        <f t="shared" si="74"/>
        <v>0</v>
      </c>
      <c r="CI96" s="39">
        <f t="shared" si="74"/>
        <v>0</v>
      </c>
      <c r="CJ96" s="39">
        <f t="shared" si="74"/>
        <v>0</v>
      </c>
      <c r="CK96" s="39">
        <f t="shared" si="74"/>
        <v>0</v>
      </c>
      <c r="CL96" s="39">
        <f t="shared" si="74"/>
        <v>0</v>
      </c>
      <c r="CM96" s="39">
        <f t="shared" si="74"/>
        <v>0</v>
      </c>
      <c r="CO96" s="6"/>
      <c r="CP96" s="6"/>
      <c r="CS96" s="1">
        <f t="shared" si="40"/>
        <v>37.78</v>
      </c>
      <c r="CT96" s="1">
        <f t="shared" si="41"/>
        <v>40.800000000000004</v>
      </c>
      <c r="CU96" s="1">
        <f t="shared" si="42"/>
        <v>48.1</v>
      </c>
      <c r="CV96" s="1">
        <f t="shared" si="43"/>
        <v>0</v>
      </c>
      <c r="CW96" s="1">
        <f t="shared" si="44"/>
        <v>65</v>
      </c>
      <c r="CX96" s="1">
        <f t="shared" si="45"/>
        <v>48.004659999999994</v>
      </c>
      <c r="CY96" s="1">
        <f t="shared" si="67"/>
        <v>492.19999999999948</v>
      </c>
      <c r="CZ96" s="1">
        <f t="shared" si="67"/>
        <v>567.90000000000009</v>
      </c>
      <c r="DA96" s="1">
        <f t="shared" si="67"/>
        <v>471.1</v>
      </c>
      <c r="DB96" s="1"/>
      <c r="DC96" s="1"/>
      <c r="DD96" s="1">
        <f t="shared" si="68"/>
        <v>569.013195</v>
      </c>
      <c r="DE96" s="39">
        <f t="shared" si="69"/>
        <v>496.54772120000001</v>
      </c>
      <c r="DH96" s="1">
        <f t="shared" si="52"/>
        <v>83.999999999999901</v>
      </c>
      <c r="DI96" s="1">
        <f t="shared" si="53"/>
        <v>1414.69</v>
      </c>
      <c r="DJ96" s="1">
        <f t="shared" si="54"/>
        <v>1202.4865</v>
      </c>
      <c r="DK96" s="1">
        <f t="shared" si="55"/>
        <v>1810.8032000000001</v>
      </c>
      <c r="DL96" s="23">
        <f t="shared" si="71"/>
        <v>1629.72288</v>
      </c>
      <c r="DM96" s="1" t="str">
        <f t="shared" si="56"/>
        <v/>
      </c>
      <c r="DN96" s="1" t="str">
        <f t="shared" si="57"/>
        <v/>
      </c>
      <c r="DO96" s="1">
        <f t="shared" si="58"/>
        <v>1699.9999999999964</v>
      </c>
      <c r="DP96" s="1">
        <f t="shared" si="59"/>
        <v>95</v>
      </c>
      <c r="DR96" s="1">
        <f t="shared" si="72"/>
        <v>14264.184999999972</v>
      </c>
      <c r="DS96" s="1">
        <f t="shared" si="73"/>
        <v>17630.307199999963</v>
      </c>
      <c r="DT96" s="1">
        <f t="shared" si="63"/>
        <v>17279.795135999953</v>
      </c>
      <c r="DZ96" s="1">
        <f t="shared" si="64"/>
        <v>14996.789999999961</v>
      </c>
      <c r="EK96" s="1">
        <f t="shared" si="65"/>
        <v>103.05</v>
      </c>
      <c r="EN96"/>
      <c r="EO96"/>
      <c r="EP96"/>
      <c r="EQ96"/>
      <c r="ER96"/>
      <c r="ES96"/>
      <c r="ET96"/>
      <c r="EU96"/>
      <c r="EV96"/>
      <c r="EW96"/>
      <c r="EX96"/>
      <c r="EY96"/>
      <c r="EZ96"/>
    </row>
    <row r="97" spans="1:156" ht="14">
      <c r="A97" s="1">
        <f t="shared" si="46"/>
        <v>23</v>
      </c>
      <c r="B97" s="4">
        <f t="shared" si="47"/>
        <v>41334</v>
      </c>
      <c r="C97" s="4">
        <f t="shared" si="48"/>
        <v>41340</v>
      </c>
      <c r="D97" s="5" t="s">
        <v>19</v>
      </c>
      <c r="E97" s="1">
        <v>10</v>
      </c>
      <c r="F97" s="5" t="s">
        <v>52</v>
      </c>
      <c r="G97" s="5" t="s">
        <v>51</v>
      </c>
      <c r="H97" s="5" t="s">
        <v>251</v>
      </c>
      <c r="I97" s="5"/>
      <c r="J97" s="5"/>
      <c r="K97" s="15">
        <v>39.03</v>
      </c>
      <c r="L97" s="1">
        <f t="shared" si="61"/>
        <v>531.22999999999945</v>
      </c>
      <c r="M97" s="15">
        <v>10.6</v>
      </c>
      <c r="N97" s="15">
        <v>1326.72</v>
      </c>
      <c r="P97" s="1">
        <f t="shared" si="62"/>
        <v>16323.50999999996</v>
      </c>
      <c r="Q97" s="109">
        <f t="shared" si="39"/>
        <v>17262.819999999971</v>
      </c>
      <c r="T97" s="15">
        <v>83.999999999999901</v>
      </c>
      <c r="U97" s="15">
        <v>6.24</v>
      </c>
      <c r="V97" s="15">
        <v>3.3999999999999901</v>
      </c>
      <c r="W97" s="15"/>
      <c r="X97" s="15"/>
      <c r="Z97" s="1">
        <v>41.4</v>
      </c>
      <c r="AA97" s="1">
        <v>514.6</v>
      </c>
      <c r="AC97" s="1">
        <v>1600</v>
      </c>
      <c r="AD97" s="1">
        <v>19500</v>
      </c>
      <c r="AE97" s="1">
        <v>10.199999999999999</v>
      </c>
      <c r="AF97" s="1">
        <v>92</v>
      </c>
      <c r="AG97" s="71"/>
      <c r="AJ97" s="1">
        <v>4.5999999999999996</v>
      </c>
      <c r="AL97" s="1">
        <v>0</v>
      </c>
      <c r="AM97" s="39">
        <v>43.948950999999994</v>
      </c>
      <c r="AN97" s="1"/>
      <c r="AO97" s="39">
        <v>76.073159745000012</v>
      </c>
      <c r="AP97" s="39">
        <v>47.75187305499999</v>
      </c>
      <c r="AQ97" s="39">
        <v>544.29959425499999</v>
      </c>
      <c r="AS97" s="15"/>
      <c r="AT97" s="15">
        <v>15.49</v>
      </c>
      <c r="AU97" s="15"/>
      <c r="AV97" s="15">
        <v>0.99</v>
      </c>
      <c r="AW97" s="15">
        <v>4.45</v>
      </c>
      <c r="AX97" s="15">
        <v>6.41</v>
      </c>
      <c r="AY97" s="15">
        <v>2.75</v>
      </c>
      <c r="AZ97" s="1">
        <v>160.9</v>
      </c>
      <c r="BA97" s="15">
        <v>55</v>
      </c>
      <c r="BB97" s="1">
        <v>2.11</v>
      </c>
      <c r="BC97" s="23">
        <v>6.4450000000000003</v>
      </c>
      <c r="BD97" s="1">
        <v>99</v>
      </c>
      <c r="BE97" s="1">
        <v>15490</v>
      </c>
      <c r="BF97" s="110">
        <v>4</v>
      </c>
      <c r="BH97" s="39">
        <f t="shared" si="70"/>
        <v>47.75187305499999</v>
      </c>
      <c r="BM97" s="1">
        <v>38.4</v>
      </c>
      <c r="BN97" s="1">
        <v>646.49999999999966</v>
      </c>
      <c r="BO97" s="1">
        <v>1</v>
      </c>
      <c r="BP97" s="1">
        <v>100</v>
      </c>
      <c r="BS97" s="1" t="s">
        <v>180</v>
      </c>
      <c r="BT97" s="1">
        <v>76.073159745000012</v>
      </c>
      <c r="BU97" s="1">
        <v>97</v>
      </c>
      <c r="BV97" s="1">
        <v>48.5</v>
      </c>
      <c r="BW97" s="1">
        <v>1200</v>
      </c>
      <c r="BX97" s="1">
        <v>-20.926840254999988</v>
      </c>
      <c r="BY97" s="41">
        <v>47.948950999999994</v>
      </c>
      <c r="BZ97" s="1">
        <v>65</v>
      </c>
      <c r="CA97" s="1">
        <v>0</v>
      </c>
      <c r="CG97" s="39">
        <f t="shared" si="74"/>
        <v>0</v>
      </c>
      <c r="CH97" s="39">
        <f t="shared" si="74"/>
        <v>0</v>
      </c>
      <c r="CI97" s="39">
        <f t="shared" si="74"/>
        <v>0</v>
      </c>
      <c r="CJ97" s="39">
        <f t="shared" si="74"/>
        <v>0</v>
      </c>
      <c r="CK97" s="39">
        <f t="shared" si="74"/>
        <v>0</v>
      </c>
      <c r="CL97" s="39">
        <f t="shared" si="74"/>
        <v>0</v>
      </c>
      <c r="CM97" s="39">
        <f t="shared" si="74"/>
        <v>0</v>
      </c>
      <c r="CO97" s="6"/>
      <c r="CP97" s="6"/>
      <c r="CS97" s="1">
        <f t="shared" si="40"/>
        <v>39.03</v>
      </c>
      <c r="CT97" s="1">
        <f t="shared" si="41"/>
        <v>38.4</v>
      </c>
      <c r="CU97" s="1">
        <f t="shared" si="42"/>
        <v>41.4</v>
      </c>
      <c r="CV97" s="1">
        <f t="shared" si="43"/>
        <v>0</v>
      </c>
      <c r="CW97" s="1">
        <f t="shared" si="44"/>
        <v>65</v>
      </c>
      <c r="CX97" s="1">
        <f t="shared" si="45"/>
        <v>47.948950999999994</v>
      </c>
      <c r="CY97" s="1">
        <f t="shared" si="67"/>
        <v>531.22999999999945</v>
      </c>
      <c r="CZ97" s="1">
        <f t="shared" si="67"/>
        <v>606.30000000000007</v>
      </c>
      <c r="DA97" s="1">
        <f t="shared" si="67"/>
        <v>512.5</v>
      </c>
      <c r="DB97" s="1"/>
      <c r="DC97" s="1"/>
      <c r="DD97" s="1">
        <f t="shared" si="68"/>
        <v>616.96214599999996</v>
      </c>
      <c r="DE97" s="39">
        <f t="shared" si="69"/>
        <v>544.29959425499999</v>
      </c>
      <c r="DH97" s="1">
        <f t="shared" si="52"/>
        <v>83.999999999999901</v>
      </c>
      <c r="DI97" s="1">
        <f t="shared" si="53"/>
        <v>1326.72</v>
      </c>
      <c r="DJ97" s="1">
        <f t="shared" si="54"/>
        <v>1127.712</v>
      </c>
      <c r="DK97" s="1">
        <f t="shared" si="55"/>
        <v>1698.2016000000001</v>
      </c>
      <c r="DL97" s="23">
        <f t="shared" si="71"/>
        <v>1528.3814400000001</v>
      </c>
      <c r="DM97" s="1">
        <f t="shared" si="56"/>
        <v>15490</v>
      </c>
      <c r="DN97" s="1">
        <f t="shared" si="57"/>
        <v>99</v>
      </c>
      <c r="DO97" s="1">
        <f t="shared" si="58"/>
        <v>1600</v>
      </c>
      <c r="DP97" s="1">
        <f t="shared" si="59"/>
        <v>92</v>
      </c>
      <c r="DQ97" s="1">
        <v>4</v>
      </c>
      <c r="DR97" s="1">
        <f t="shared" si="72"/>
        <v>15391.896999999972</v>
      </c>
      <c r="DS97" s="1">
        <f t="shared" si="73"/>
        <v>19158.688639999964</v>
      </c>
      <c r="DT97" s="130">
        <f t="shared" si="63"/>
        <v>18808.176575999954</v>
      </c>
      <c r="DZ97" s="130">
        <f t="shared" si="64"/>
        <v>16323.50999999996</v>
      </c>
      <c r="EK97" s="1">
        <f t="shared" si="65"/>
        <v>113.64999999999999</v>
      </c>
      <c r="EN97"/>
      <c r="EO97"/>
      <c r="EP97"/>
      <c r="EQ97"/>
      <c r="ER97"/>
      <c r="ES97"/>
      <c r="ET97"/>
      <c r="EU97"/>
      <c r="EV97"/>
      <c r="EW97"/>
      <c r="EX97"/>
      <c r="EY97"/>
      <c r="EZ97"/>
    </row>
    <row r="98" spans="1:156" ht="14">
      <c r="A98" s="1">
        <f t="shared" si="46"/>
        <v>24</v>
      </c>
      <c r="B98" s="4">
        <f t="shared" si="47"/>
        <v>41341</v>
      </c>
      <c r="C98" s="4">
        <f t="shared" si="48"/>
        <v>41347</v>
      </c>
      <c r="D98" s="5" t="s">
        <v>19</v>
      </c>
      <c r="E98" s="1">
        <v>10</v>
      </c>
      <c r="F98" s="5" t="s">
        <v>52</v>
      </c>
      <c r="G98" s="5" t="s">
        <v>51</v>
      </c>
      <c r="H98" s="5" t="s">
        <v>251</v>
      </c>
      <c r="I98" s="5"/>
      <c r="J98" s="5"/>
      <c r="K98" s="15">
        <v>40.53</v>
      </c>
      <c r="L98" s="1">
        <f t="shared" si="61"/>
        <v>571.75999999999942</v>
      </c>
      <c r="M98" s="15">
        <v>7.96999999999999</v>
      </c>
      <c r="N98" s="15">
        <v>1482.72</v>
      </c>
      <c r="P98" s="1">
        <f t="shared" si="62"/>
        <v>17806.22999999996</v>
      </c>
      <c r="Q98" s="109">
        <f t="shared" si="39"/>
        <v>18745.539999999972</v>
      </c>
      <c r="T98" s="15">
        <v>83.999999999999901</v>
      </c>
      <c r="U98" s="15">
        <v>6.24</v>
      </c>
      <c r="V98" s="15">
        <v>3.66</v>
      </c>
      <c r="W98" s="15"/>
      <c r="X98" s="15"/>
      <c r="Z98" s="1">
        <v>43.199999999999996</v>
      </c>
      <c r="AA98" s="1">
        <v>557.80000000000007</v>
      </c>
      <c r="AC98" s="1">
        <v>1599.9999999999964</v>
      </c>
      <c r="AD98" s="1">
        <v>21099.999999999996</v>
      </c>
      <c r="AE98" s="1">
        <v>11.899999999999999</v>
      </c>
      <c r="AF98" s="1">
        <v>88</v>
      </c>
      <c r="AG98" s="71"/>
      <c r="AJ98" s="1">
        <v>3.5</v>
      </c>
      <c r="AL98" s="1">
        <v>0</v>
      </c>
      <c r="AM98" s="39">
        <v>44.637336000000005</v>
      </c>
      <c r="AN98" s="1"/>
      <c r="AO98" s="39">
        <v>78.608441115000005</v>
      </c>
      <c r="AP98" s="39">
        <v>42.102054630000012</v>
      </c>
      <c r="AQ98" s="39">
        <v>586.40164888499999</v>
      </c>
      <c r="BF98" s="110">
        <v>4</v>
      </c>
      <c r="BH98" s="39">
        <f t="shared" si="70"/>
        <v>42.102054630000012</v>
      </c>
      <c r="BM98" s="1">
        <v>36.200000000000003</v>
      </c>
      <c r="BN98" s="1">
        <v>682.6999999999997</v>
      </c>
      <c r="BO98" s="1">
        <v>1</v>
      </c>
      <c r="BP98" s="1">
        <v>100</v>
      </c>
      <c r="BS98" s="1" t="s">
        <v>181</v>
      </c>
      <c r="BT98" s="1">
        <v>78.608441115000005</v>
      </c>
      <c r="BU98" s="1">
        <v>97</v>
      </c>
      <c r="BV98" s="1">
        <v>48.5</v>
      </c>
      <c r="BW98" s="1">
        <v>1200</v>
      </c>
      <c r="BX98" s="1">
        <v>-18.391558884999995</v>
      </c>
      <c r="BY98" s="41">
        <v>41.637336000000005</v>
      </c>
      <c r="BZ98" s="1">
        <v>55</v>
      </c>
      <c r="CA98" s="1">
        <v>0</v>
      </c>
      <c r="CG98" s="39">
        <f t="shared" si="74"/>
        <v>0</v>
      </c>
      <c r="CH98" s="39">
        <f t="shared" si="74"/>
        <v>0</v>
      </c>
      <c r="CI98" s="39">
        <f t="shared" si="74"/>
        <v>0</v>
      </c>
      <c r="CJ98" s="39">
        <f t="shared" si="74"/>
        <v>0</v>
      </c>
      <c r="CK98" s="39">
        <f t="shared" si="74"/>
        <v>0</v>
      </c>
      <c r="CL98" s="39">
        <f t="shared" si="74"/>
        <v>0</v>
      </c>
      <c r="CM98" s="39">
        <f t="shared" si="74"/>
        <v>0</v>
      </c>
      <c r="CO98" s="6"/>
      <c r="CP98" s="6"/>
      <c r="CS98" s="1">
        <f t="shared" si="40"/>
        <v>40.53</v>
      </c>
      <c r="CT98" s="1">
        <f t="shared" si="41"/>
        <v>36.200000000000003</v>
      </c>
      <c r="CU98" s="1">
        <f t="shared" si="42"/>
        <v>43.199999999999996</v>
      </c>
      <c r="CV98" s="1">
        <f t="shared" si="43"/>
        <v>0</v>
      </c>
      <c r="CW98" s="1">
        <f t="shared" si="44"/>
        <v>55</v>
      </c>
      <c r="CX98" s="1">
        <f t="shared" si="45"/>
        <v>41.637336000000005</v>
      </c>
      <c r="CY98" s="1">
        <f t="shared" si="67"/>
        <v>571.75999999999942</v>
      </c>
      <c r="CZ98" s="1">
        <f t="shared" si="67"/>
        <v>642.50000000000011</v>
      </c>
      <c r="DA98" s="1">
        <f t="shared" si="67"/>
        <v>555.70000000000005</v>
      </c>
      <c r="DB98" s="1"/>
      <c r="DC98" s="1"/>
      <c r="DD98" s="1">
        <f t="shared" si="68"/>
        <v>658.59948199999997</v>
      </c>
      <c r="DE98" s="39">
        <f t="shared" si="69"/>
        <v>586.40164888499999</v>
      </c>
      <c r="DH98" s="1">
        <f t="shared" si="52"/>
        <v>83.999999999999901</v>
      </c>
      <c r="DI98" s="1">
        <f t="shared" si="53"/>
        <v>1482.72</v>
      </c>
      <c r="DJ98" s="1">
        <f t="shared" si="54"/>
        <v>1260.3119999999999</v>
      </c>
      <c r="DK98" s="1">
        <f t="shared" si="55"/>
        <v>1897.8816000000002</v>
      </c>
      <c r="DL98" s="23">
        <f t="shared" si="71"/>
        <v>1708.0934400000001</v>
      </c>
      <c r="DM98" s="1" t="str">
        <f t="shared" si="56"/>
        <v/>
      </c>
      <c r="DN98" s="1" t="str">
        <f t="shared" si="57"/>
        <v/>
      </c>
      <c r="DO98" s="1">
        <f t="shared" si="58"/>
        <v>1599.9999999999964</v>
      </c>
      <c r="DP98" s="1">
        <f t="shared" si="59"/>
        <v>88</v>
      </c>
      <c r="DR98" s="1">
        <f t="shared" si="72"/>
        <v>16652.208999999973</v>
      </c>
      <c r="DS98" s="1">
        <f t="shared" si="73"/>
        <v>20866.782079999964</v>
      </c>
      <c r="DT98" s="1">
        <f t="shared" si="63"/>
        <v>20516.270015999955</v>
      </c>
      <c r="DZ98" s="1">
        <f t="shared" si="64"/>
        <v>17806.22999999996</v>
      </c>
      <c r="EK98" s="1">
        <f t="shared" si="65"/>
        <v>121.61999999999998</v>
      </c>
      <c r="EN98"/>
      <c r="EO98"/>
      <c r="EP98"/>
      <c r="EQ98"/>
      <c r="ER98"/>
      <c r="ES98"/>
      <c r="ET98"/>
      <c r="EU98"/>
      <c r="EV98"/>
      <c r="EW98"/>
      <c r="EX98"/>
      <c r="EY98"/>
      <c r="EZ98"/>
    </row>
    <row r="99" spans="1:156" ht="14">
      <c r="A99" s="1">
        <f t="shared" si="46"/>
        <v>25</v>
      </c>
      <c r="B99" s="4">
        <f t="shared" si="47"/>
        <v>41348</v>
      </c>
      <c r="C99" s="4">
        <f t="shared" si="48"/>
        <v>41354</v>
      </c>
      <c r="D99" s="5" t="s">
        <v>19</v>
      </c>
      <c r="E99" s="1">
        <v>10</v>
      </c>
      <c r="F99" s="5" t="s">
        <v>52</v>
      </c>
      <c r="G99" s="5" t="s">
        <v>51</v>
      </c>
      <c r="H99" s="5" t="s">
        <v>251</v>
      </c>
      <c r="I99" s="5"/>
      <c r="J99" s="5"/>
      <c r="K99" s="15">
        <v>38.68</v>
      </c>
      <c r="L99" s="1">
        <f t="shared" si="61"/>
        <v>610.43999999999937</v>
      </c>
      <c r="M99" s="15">
        <v>8.6999999999999904</v>
      </c>
      <c r="N99" s="15">
        <v>1364.52</v>
      </c>
      <c r="P99" s="1">
        <f t="shared" si="62"/>
        <v>19170.74999999996</v>
      </c>
      <c r="Q99" s="109">
        <f t="shared" si="39"/>
        <v>20110.059999999972</v>
      </c>
      <c r="T99" s="15">
        <v>83.999999999999901</v>
      </c>
      <c r="U99" s="15">
        <v>6.24</v>
      </c>
      <c r="V99" s="15">
        <v>3.52999999999999</v>
      </c>
      <c r="W99" s="15">
        <v>5.71</v>
      </c>
      <c r="X99" s="15">
        <v>8.24</v>
      </c>
      <c r="Z99" s="1">
        <v>41.7</v>
      </c>
      <c r="AA99" s="1">
        <v>599.50000000000011</v>
      </c>
      <c r="AC99" s="1">
        <v>1600.0000000000036</v>
      </c>
      <c r="AD99" s="1">
        <v>22700</v>
      </c>
      <c r="AE99" s="1">
        <v>13.4</v>
      </c>
      <c r="AF99" s="1">
        <v>80</v>
      </c>
      <c r="AG99" s="71"/>
      <c r="AJ99" s="1">
        <v>2.7</v>
      </c>
      <c r="AL99" s="1">
        <v>0</v>
      </c>
      <c r="AM99" s="39">
        <v>44.535120999999997</v>
      </c>
      <c r="AN99" s="1"/>
      <c r="AO99" s="39">
        <v>81.143722485000012</v>
      </c>
      <c r="AP99" s="39">
        <v>41.99983962999999</v>
      </c>
      <c r="AQ99" s="39">
        <v>628.40148851499998</v>
      </c>
      <c r="AV99" s="15">
        <v>0.97</v>
      </c>
      <c r="AX99" s="15">
        <v>4.83</v>
      </c>
      <c r="AY99" s="15">
        <v>2.82</v>
      </c>
      <c r="AZ99" s="1">
        <v>74.400000000000006</v>
      </c>
      <c r="BA99" s="15">
        <v>40.270000000000003</v>
      </c>
      <c r="BB99" s="1">
        <v>2.08</v>
      </c>
      <c r="BC99" s="23">
        <v>13.893000000000001</v>
      </c>
      <c r="BD99" s="1">
        <v>97</v>
      </c>
      <c r="BF99" s="110">
        <v>4</v>
      </c>
      <c r="BH99" s="39">
        <f t="shared" si="70"/>
        <v>41.99983962999999</v>
      </c>
      <c r="BM99" s="1">
        <v>21.9</v>
      </c>
      <c r="BN99" s="1">
        <v>704.59999999999991</v>
      </c>
      <c r="BO99" s="1">
        <v>1</v>
      </c>
      <c r="BP99" s="1">
        <v>100</v>
      </c>
      <c r="BS99" s="1" t="s">
        <v>182</v>
      </c>
      <c r="BT99" s="1">
        <v>81.143722485000012</v>
      </c>
      <c r="BU99" s="1">
        <v>97</v>
      </c>
      <c r="BV99" s="1">
        <v>48.5</v>
      </c>
      <c r="BW99" s="1">
        <v>1200</v>
      </c>
      <c r="BX99" s="1">
        <v>-15.856277514999988</v>
      </c>
      <c r="BY99" s="41">
        <v>42.535120999999997</v>
      </c>
      <c r="BZ99" s="1">
        <v>45</v>
      </c>
      <c r="CA99" s="1">
        <v>0</v>
      </c>
      <c r="CB99" s="1">
        <v>2.11</v>
      </c>
      <c r="CG99" s="39">
        <f t="shared" si="74"/>
        <v>0</v>
      </c>
      <c r="CH99" s="39">
        <f t="shared" si="74"/>
        <v>0</v>
      </c>
      <c r="CI99" s="39">
        <f t="shared" si="74"/>
        <v>0</v>
      </c>
      <c r="CJ99" s="39">
        <f t="shared" si="74"/>
        <v>0</v>
      </c>
      <c r="CK99" s="39">
        <f t="shared" si="74"/>
        <v>0</v>
      </c>
      <c r="CL99" s="39">
        <f t="shared" si="74"/>
        <v>0</v>
      </c>
      <c r="CM99" s="39">
        <f t="shared" si="74"/>
        <v>0</v>
      </c>
      <c r="CO99" s="6"/>
      <c r="CP99" s="6"/>
      <c r="CS99" s="1">
        <f t="shared" si="40"/>
        <v>38.68</v>
      </c>
      <c r="CT99" s="1">
        <f t="shared" si="41"/>
        <v>21.9</v>
      </c>
      <c r="CU99" s="1">
        <f t="shared" si="42"/>
        <v>41.7</v>
      </c>
      <c r="CV99" s="1">
        <f t="shared" si="43"/>
        <v>0</v>
      </c>
      <c r="CW99" s="1">
        <f t="shared" si="44"/>
        <v>45</v>
      </c>
      <c r="CX99" s="1">
        <f t="shared" si="45"/>
        <v>42.535120999999997</v>
      </c>
      <c r="CY99" s="1">
        <f t="shared" si="67"/>
        <v>610.43999999999937</v>
      </c>
      <c r="CZ99" s="1">
        <f t="shared" si="67"/>
        <v>664.40000000000009</v>
      </c>
      <c r="DA99" s="1">
        <f t="shared" si="67"/>
        <v>597.40000000000009</v>
      </c>
      <c r="DB99" s="1"/>
      <c r="DC99" s="1"/>
      <c r="DD99" s="1">
        <f t="shared" si="68"/>
        <v>701.13460299999997</v>
      </c>
      <c r="DE99" s="39">
        <f t="shared" si="69"/>
        <v>628.40148851499998</v>
      </c>
      <c r="DH99" s="1">
        <f t="shared" si="52"/>
        <v>83.999999999999901</v>
      </c>
      <c r="DI99" s="1">
        <f t="shared" si="53"/>
        <v>1364.52</v>
      </c>
      <c r="DJ99" s="1">
        <f t="shared" si="54"/>
        <v>1159.8419999999999</v>
      </c>
      <c r="DK99" s="1">
        <f t="shared" si="55"/>
        <v>1746.5856000000001</v>
      </c>
      <c r="DL99" s="23">
        <f t="shared" si="71"/>
        <v>1571.92704</v>
      </c>
      <c r="DM99" s="1" t="str">
        <f t="shared" si="56"/>
        <v/>
      </c>
      <c r="DN99" s="1">
        <f t="shared" si="57"/>
        <v>97</v>
      </c>
      <c r="DO99" s="1">
        <f t="shared" si="58"/>
        <v>1600.0000000000036</v>
      </c>
      <c r="DP99" s="1">
        <f t="shared" si="59"/>
        <v>80</v>
      </c>
      <c r="DR99" s="1">
        <f t="shared" si="72"/>
        <v>17812.050999999974</v>
      </c>
      <c r="DS99" s="1">
        <f t="shared" si="73"/>
        <v>22438.709119999963</v>
      </c>
      <c r="DT99" s="1">
        <f t="shared" si="63"/>
        <v>22088.197055999954</v>
      </c>
      <c r="DZ99" s="1">
        <f t="shared" si="64"/>
        <v>19170.74999999996</v>
      </c>
      <c r="EK99" s="1">
        <f t="shared" si="65"/>
        <v>130.31999999999996</v>
      </c>
      <c r="EN99"/>
      <c r="EO99"/>
      <c r="EP99"/>
      <c r="EQ99"/>
      <c r="ER99"/>
      <c r="ES99"/>
      <c r="ET99"/>
      <c r="EU99"/>
      <c r="EV99"/>
      <c r="EW99"/>
      <c r="EX99"/>
      <c r="EY99"/>
      <c r="EZ99"/>
    </row>
    <row r="100" spans="1:156" ht="14">
      <c r="A100" s="1">
        <f t="shared" si="46"/>
        <v>26</v>
      </c>
      <c r="B100" s="4">
        <f t="shared" si="47"/>
        <v>41355</v>
      </c>
      <c r="C100" s="4">
        <f t="shared" si="48"/>
        <v>41361</v>
      </c>
      <c r="D100" s="5" t="s">
        <v>19</v>
      </c>
      <c r="E100" s="1">
        <v>10</v>
      </c>
      <c r="F100" s="5" t="s">
        <v>52</v>
      </c>
      <c r="G100" s="5" t="s">
        <v>51</v>
      </c>
      <c r="H100" s="5" t="s">
        <v>251</v>
      </c>
      <c r="I100" s="5"/>
      <c r="J100" s="5"/>
      <c r="K100" s="15">
        <v>24.9499999999999</v>
      </c>
      <c r="L100" s="1">
        <f t="shared" si="61"/>
        <v>635.3899999999993</v>
      </c>
      <c r="M100" s="15">
        <v>10.57</v>
      </c>
      <c r="N100" s="15">
        <v>695.11</v>
      </c>
      <c r="P100" s="1">
        <f t="shared" si="62"/>
        <v>19865.859999999961</v>
      </c>
      <c r="Q100" s="109">
        <f t="shared" si="39"/>
        <v>20805.169999999973</v>
      </c>
      <c r="T100" s="15">
        <v>59.999999999999901</v>
      </c>
      <c r="U100" s="15">
        <v>1.86</v>
      </c>
      <c r="V100" s="15">
        <v>2.79</v>
      </c>
      <c r="W100" s="15"/>
      <c r="X100" s="15"/>
      <c r="Z100" s="1">
        <v>31.500000000000004</v>
      </c>
      <c r="AA100" s="1">
        <v>631.00000000000011</v>
      </c>
      <c r="AC100" s="1">
        <v>899.99999999999636</v>
      </c>
      <c r="AD100" s="1">
        <v>23599.999999999996</v>
      </c>
      <c r="AE100" s="1">
        <v>14.399999999999999</v>
      </c>
      <c r="AF100" s="1">
        <v>66</v>
      </c>
      <c r="AG100" s="71"/>
      <c r="AJ100" s="1">
        <v>1.9</v>
      </c>
      <c r="AL100" s="1">
        <v>3.8</v>
      </c>
      <c r="AM100" s="39">
        <v>39.424486000000002</v>
      </c>
      <c r="AN100" s="1"/>
      <c r="AO100" s="39">
        <v>90.862301070000001</v>
      </c>
      <c r="AP100" s="39">
        <v>33.50590741500001</v>
      </c>
      <c r="AQ100" s="39">
        <v>661.90739593000001</v>
      </c>
      <c r="BF100" s="110">
        <v>4</v>
      </c>
      <c r="BH100" s="39">
        <f t="shared" si="70"/>
        <v>33.50590741500001</v>
      </c>
      <c r="BS100" s="1" t="s">
        <v>183</v>
      </c>
      <c r="BT100" s="1">
        <v>90.862301070000001</v>
      </c>
      <c r="BU100" s="1">
        <v>97</v>
      </c>
      <c r="BV100" s="1">
        <v>48.5</v>
      </c>
      <c r="BW100" s="1">
        <v>1200</v>
      </c>
      <c r="BX100" s="1">
        <v>-6.1376989299999991</v>
      </c>
      <c r="BY100" s="41">
        <v>33.224485999999999</v>
      </c>
      <c r="BZ100" s="1">
        <v>30</v>
      </c>
      <c r="CA100" s="1">
        <v>0</v>
      </c>
      <c r="CB100" s="1" t="s">
        <v>276</v>
      </c>
      <c r="CG100" s="39">
        <f t="shared" si="74"/>
        <v>0</v>
      </c>
      <c r="CH100" s="39">
        <f t="shared" si="74"/>
        <v>0</v>
      </c>
      <c r="CI100" s="39">
        <f t="shared" si="74"/>
        <v>0</v>
      </c>
      <c r="CJ100" s="39">
        <f t="shared" si="74"/>
        <v>0</v>
      </c>
      <c r="CK100" s="39">
        <f t="shared" si="74"/>
        <v>0</v>
      </c>
      <c r="CL100" s="39">
        <f t="shared" si="74"/>
        <v>0</v>
      </c>
      <c r="CM100" s="39">
        <f t="shared" si="74"/>
        <v>0</v>
      </c>
      <c r="CO100" s="6"/>
      <c r="CP100" s="6"/>
      <c r="CS100" s="1">
        <f t="shared" si="40"/>
        <v>24.9499999999999</v>
      </c>
      <c r="CT100" s="1">
        <f t="shared" si="41"/>
        <v>0</v>
      </c>
      <c r="CU100" s="1">
        <f t="shared" si="42"/>
        <v>31.500000000000004</v>
      </c>
      <c r="CV100" s="1">
        <f t="shared" si="43"/>
        <v>0</v>
      </c>
      <c r="CW100" s="1">
        <f t="shared" si="44"/>
        <v>30</v>
      </c>
      <c r="CX100" s="1">
        <f t="shared" si="45"/>
        <v>33.224485999999999</v>
      </c>
      <c r="CY100" s="1">
        <f t="shared" si="67"/>
        <v>635.3899999999993</v>
      </c>
      <c r="CZ100" s="1">
        <f t="shared" si="67"/>
        <v>664.40000000000009</v>
      </c>
      <c r="DA100" s="1">
        <f t="shared" si="67"/>
        <v>628.90000000000009</v>
      </c>
      <c r="DB100" s="1"/>
      <c r="DC100" s="1"/>
      <c r="DD100" s="1">
        <f t="shared" si="68"/>
        <v>734.35908899999993</v>
      </c>
      <c r="DE100" s="39">
        <f t="shared" si="69"/>
        <v>661.90739593000001</v>
      </c>
      <c r="DH100" s="1">
        <f t="shared" si="52"/>
        <v>59.999999999999901</v>
      </c>
      <c r="DI100" s="1">
        <f t="shared" si="53"/>
        <v>695.11</v>
      </c>
      <c r="DJ100" s="1">
        <f t="shared" si="54"/>
        <v>590.84349999999995</v>
      </c>
      <c r="DK100" s="1">
        <f t="shared" si="55"/>
        <v>889.74080000000004</v>
      </c>
      <c r="DL100" s="23">
        <f t="shared" si="71"/>
        <v>800.76672000000008</v>
      </c>
      <c r="DM100" s="1" t="str">
        <f t="shared" si="56"/>
        <v/>
      </c>
      <c r="DN100" s="1" t="str">
        <f t="shared" si="57"/>
        <v/>
      </c>
      <c r="DO100" s="1">
        <f t="shared" si="58"/>
        <v>899.99999999999636</v>
      </c>
      <c r="DP100" s="1">
        <f t="shared" si="59"/>
        <v>66</v>
      </c>
      <c r="DR100" s="1">
        <f t="shared" si="72"/>
        <v>18402.894499999973</v>
      </c>
      <c r="DS100" s="1">
        <f t="shared" si="73"/>
        <v>23239.475839999963</v>
      </c>
      <c r="DT100" s="1">
        <f t="shared" si="63"/>
        <v>22888.963775999953</v>
      </c>
      <c r="DZ100" s="1">
        <f t="shared" si="64"/>
        <v>19865.859999999961</v>
      </c>
      <c r="EK100" s="1">
        <f t="shared" si="65"/>
        <v>140.88999999999996</v>
      </c>
      <c r="EN100"/>
      <c r="EO100"/>
      <c r="EP100"/>
      <c r="EQ100"/>
      <c r="ER100"/>
      <c r="ES100"/>
      <c r="ET100"/>
      <c r="EU100"/>
      <c r="EV100"/>
      <c r="EW100"/>
      <c r="EX100"/>
      <c r="EY100"/>
      <c r="EZ100"/>
    </row>
    <row r="101" spans="1:156" ht="14">
      <c r="A101" s="1">
        <f t="shared" si="46"/>
        <v>27</v>
      </c>
      <c r="B101" s="4">
        <f t="shared" si="47"/>
        <v>41362</v>
      </c>
      <c r="C101" s="4">
        <f t="shared" si="48"/>
        <v>41368</v>
      </c>
      <c r="D101" s="5" t="s">
        <v>19</v>
      </c>
      <c r="E101" s="1">
        <v>10</v>
      </c>
      <c r="F101" s="5" t="s">
        <v>52</v>
      </c>
      <c r="G101" s="5" t="s">
        <v>51</v>
      </c>
      <c r="H101" s="5" t="s">
        <v>251</v>
      </c>
      <c r="I101" s="5"/>
      <c r="J101" s="5"/>
      <c r="K101" s="15">
        <v>11.58</v>
      </c>
      <c r="L101" s="1">
        <f t="shared" si="61"/>
        <v>646.96999999999935</v>
      </c>
      <c r="M101" s="15">
        <v>6.15</v>
      </c>
      <c r="N101" s="15">
        <v>416.23</v>
      </c>
      <c r="P101" s="1">
        <f t="shared" si="62"/>
        <v>20282.08999999996</v>
      </c>
      <c r="Q101" s="109">
        <f t="shared" si="39"/>
        <v>21221.399999999972</v>
      </c>
      <c r="T101" s="15">
        <v>59.999999999999901</v>
      </c>
      <c r="U101" s="15">
        <v>1.86</v>
      </c>
      <c r="V101" s="15">
        <v>3.5899999999999901</v>
      </c>
      <c r="W101" s="15"/>
      <c r="X101" s="15"/>
      <c r="Z101" s="1">
        <v>19.7</v>
      </c>
      <c r="AA101" s="1">
        <v>650.70000000000016</v>
      </c>
      <c r="AC101" s="1">
        <v>700.00000000000364</v>
      </c>
      <c r="AD101" s="1">
        <v>24300</v>
      </c>
      <c r="AE101" s="1">
        <v>15</v>
      </c>
      <c r="AF101" s="1">
        <v>45</v>
      </c>
      <c r="AG101" s="71"/>
      <c r="AJ101" s="1">
        <v>1.1000000000000001</v>
      </c>
      <c r="AL101" s="1">
        <v>0.6</v>
      </c>
      <c r="AM101" s="39">
        <v>28.498405999999999</v>
      </c>
      <c r="AN101" s="1"/>
      <c r="AO101" s="39">
        <v>99.735785865000011</v>
      </c>
      <c r="AP101" s="39">
        <v>20.22492120499999</v>
      </c>
      <c r="AQ101" s="39">
        <v>682.13231713499999</v>
      </c>
      <c r="BF101" s="110">
        <v>4</v>
      </c>
      <c r="BH101" s="39">
        <f t="shared" si="70"/>
        <v>20.22492120499999</v>
      </c>
      <c r="BS101" s="1" t="s">
        <v>184</v>
      </c>
      <c r="BT101" s="1">
        <v>99.735785865000011</v>
      </c>
      <c r="BU101" s="1">
        <v>97</v>
      </c>
      <c r="BV101" s="1">
        <v>48.5</v>
      </c>
      <c r="BW101" s="1">
        <v>1200</v>
      </c>
      <c r="BX101" s="1">
        <v>2.7357858650000111</v>
      </c>
      <c r="BY101" s="41">
        <v>0</v>
      </c>
      <c r="BZ101" s="1">
        <v>0</v>
      </c>
      <c r="CA101" s="1">
        <v>0</v>
      </c>
      <c r="CB101" s="1" t="s">
        <v>258</v>
      </c>
      <c r="CG101" s="39">
        <f t="shared" si="74"/>
        <v>0</v>
      </c>
      <c r="CH101" s="39">
        <f t="shared" si="74"/>
        <v>0</v>
      </c>
      <c r="CI101" s="39">
        <f t="shared" si="74"/>
        <v>0</v>
      </c>
      <c r="CJ101" s="39">
        <f t="shared" si="74"/>
        <v>0</v>
      </c>
      <c r="CK101" s="39">
        <f t="shared" si="74"/>
        <v>0</v>
      </c>
      <c r="CL101" s="39">
        <f t="shared" si="74"/>
        <v>0</v>
      </c>
      <c r="CM101" s="39">
        <f t="shared" si="74"/>
        <v>0</v>
      </c>
      <c r="CO101" s="6"/>
      <c r="CP101" s="6"/>
      <c r="CS101" s="1">
        <f t="shared" si="40"/>
        <v>11.58</v>
      </c>
      <c r="CT101" s="1">
        <f t="shared" si="41"/>
        <v>0</v>
      </c>
      <c r="CU101" s="1">
        <f t="shared" si="42"/>
        <v>19.7</v>
      </c>
      <c r="CV101" s="1">
        <f t="shared" si="43"/>
        <v>0</v>
      </c>
      <c r="CW101" s="1">
        <f t="shared" si="44"/>
        <v>0</v>
      </c>
      <c r="CX101" s="1">
        <f t="shared" si="45"/>
        <v>0</v>
      </c>
      <c r="CY101" s="1"/>
      <c r="CZ101" s="1"/>
      <c r="DA101" s="1"/>
      <c r="DB101" s="1"/>
      <c r="DC101" s="1"/>
      <c r="DD101" s="1"/>
      <c r="DH101" s="1">
        <f t="shared" si="52"/>
        <v>59.999999999999901</v>
      </c>
      <c r="DI101" s="1">
        <f t="shared" si="53"/>
        <v>416.23</v>
      </c>
      <c r="DJ101" s="1">
        <f t="shared" si="54"/>
        <v>353.7955</v>
      </c>
      <c r="DK101" s="1">
        <f t="shared" si="55"/>
        <v>532.77440000000001</v>
      </c>
      <c r="DL101" s="23">
        <f t="shared" si="71"/>
        <v>479.49696</v>
      </c>
      <c r="DM101" s="1" t="str">
        <f t="shared" si="56"/>
        <v/>
      </c>
      <c r="DN101" s="1" t="str">
        <f t="shared" si="57"/>
        <v/>
      </c>
      <c r="DO101" s="1">
        <f t="shared" si="58"/>
        <v>700.00000000000364</v>
      </c>
      <c r="DP101" s="1">
        <f t="shared" si="59"/>
        <v>45</v>
      </c>
      <c r="DR101" s="1">
        <f t="shared" si="72"/>
        <v>18756.689999999973</v>
      </c>
      <c r="DS101" s="1">
        <f t="shared" si="73"/>
        <v>23718.972799999963</v>
      </c>
      <c r="DT101" s="1">
        <f t="shared" si="63"/>
        <v>23368.460735999954</v>
      </c>
      <c r="DZ101" s="1">
        <f t="shared" si="64"/>
        <v>20282.08999999996</v>
      </c>
      <c r="EK101" s="1">
        <f t="shared" si="65"/>
        <v>147.03999999999996</v>
      </c>
      <c r="EN101"/>
      <c r="EO101"/>
      <c r="EP101"/>
      <c r="EQ101"/>
      <c r="ER101"/>
      <c r="ES101"/>
      <c r="ET101"/>
      <c r="EU101"/>
      <c r="EV101"/>
      <c r="EW101"/>
      <c r="EX101"/>
      <c r="EY101"/>
      <c r="EZ101"/>
    </row>
    <row r="102" spans="1:156" ht="12" customHeight="1">
      <c r="A102" s="1">
        <f t="shared" si="46"/>
        <v>28</v>
      </c>
      <c r="B102" s="4">
        <f t="shared" si="47"/>
        <v>41369</v>
      </c>
      <c r="C102" s="4">
        <f t="shared" si="48"/>
        <v>41375</v>
      </c>
      <c r="D102" s="5" t="s">
        <v>19</v>
      </c>
      <c r="E102" s="1">
        <v>10</v>
      </c>
      <c r="F102" s="5" t="s">
        <v>52</v>
      </c>
      <c r="G102" s="5" t="s">
        <v>51</v>
      </c>
      <c r="H102" s="5" t="s">
        <v>251</v>
      </c>
      <c r="I102" s="5"/>
      <c r="J102" s="5"/>
      <c r="K102" s="15">
        <v>19.719999999999899</v>
      </c>
      <c r="L102" s="1">
        <f t="shared" si="61"/>
        <v>666.68999999999926</v>
      </c>
      <c r="M102" s="15">
        <v>0</v>
      </c>
      <c r="N102" s="15">
        <v>409.44</v>
      </c>
      <c r="P102" s="1">
        <f t="shared" si="62"/>
        <v>20691.529999999959</v>
      </c>
      <c r="Q102" s="109">
        <f t="shared" si="39"/>
        <v>21630.839999999971</v>
      </c>
      <c r="T102" s="15">
        <v>27</v>
      </c>
      <c r="U102" s="15">
        <v>0.59999999999999898</v>
      </c>
      <c r="V102" s="15">
        <v>2.08</v>
      </c>
      <c r="W102" s="15"/>
      <c r="X102" s="15"/>
      <c r="Z102" s="1">
        <v>10.1</v>
      </c>
      <c r="AA102" s="1">
        <v>660.80000000000018</v>
      </c>
      <c r="AC102" s="1">
        <v>400.00000000000364</v>
      </c>
      <c r="AD102" s="1">
        <v>24700.000000000004</v>
      </c>
      <c r="AE102" s="1">
        <v>15.4</v>
      </c>
      <c r="AF102" s="1">
        <v>35</v>
      </c>
      <c r="AG102" s="71"/>
      <c r="AJ102" s="1">
        <v>0.7</v>
      </c>
      <c r="AL102" s="1">
        <v>0</v>
      </c>
      <c r="AM102" s="39">
        <v>6.5099040000000059</v>
      </c>
      <c r="AN102" s="1"/>
      <c r="AO102" s="39">
        <v>96.355410704999997</v>
      </c>
      <c r="AP102" s="39">
        <v>9.8902791600000199</v>
      </c>
      <c r="AQ102" s="39">
        <v>692.02259629499997</v>
      </c>
      <c r="BF102" s="110">
        <v>4</v>
      </c>
      <c r="BH102" s="39">
        <f t="shared" si="70"/>
        <v>9.8902791600000199</v>
      </c>
      <c r="BS102" s="1" t="s">
        <v>198</v>
      </c>
      <c r="BT102" s="1">
        <v>96.355410704999997</v>
      </c>
      <c r="BU102" s="1">
        <v>97</v>
      </c>
      <c r="BV102" s="1">
        <v>48.5</v>
      </c>
      <c r="BW102" s="1">
        <v>1200</v>
      </c>
      <c r="BX102" s="1">
        <v>-0.64458929500000295</v>
      </c>
      <c r="BZ102" s="1">
        <v>0</v>
      </c>
      <c r="CA102" s="1">
        <v>0</v>
      </c>
      <c r="CG102" s="40">
        <v>15.51</v>
      </c>
      <c r="CH102" s="40">
        <v>55.737142857142864</v>
      </c>
      <c r="CI102" s="40">
        <v>1.0542857142857143</v>
      </c>
      <c r="CJ102" s="40">
        <v>16.767142857142858</v>
      </c>
      <c r="CK102" s="40">
        <v>25.419999999999998</v>
      </c>
      <c r="CL102" s="40">
        <v>0</v>
      </c>
      <c r="CM102" s="40">
        <v>1.2314285714285713</v>
      </c>
      <c r="CO102" s="6"/>
      <c r="CP102" s="6"/>
      <c r="CS102" s="1">
        <f t="shared" si="40"/>
        <v>19.719999999999899</v>
      </c>
      <c r="CT102" s="1">
        <f t="shared" si="41"/>
        <v>0</v>
      </c>
      <c r="CU102" s="1">
        <f t="shared" si="42"/>
        <v>10.1</v>
      </c>
      <c r="CV102" s="1">
        <f t="shared" si="43"/>
        <v>0</v>
      </c>
      <c r="CW102" s="1">
        <f t="shared" si="44"/>
        <v>0</v>
      </c>
      <c r="CX102" s="1">
        <f t="shared" si="45"/>
        <v>0</v>
      </c>
      <c r="CY102" s="1"/>
      <c r="CZ102" s="1"/>
      <c r="DA102" s="1"/>
      <c r="DB102" s="1"/>
      <c r="DC102" s="1"/>
      <c r="DD102" s="1"/>
      <c r="DH102" s="1">
        <f t="shared" si="52"/>
        <v>27</v>
      </c>
      <c r="DI102" s="1">
        <f t="shared" si="53"/>
        <v>409.44</v>
      </c>
      <c r="DJ102" s="1">
        <f t="shared" si="54"/>
        <v>348.024</v>
      </c>
      <c r="DK102" s="1">
        <f t="shared" si="55"/>
        <v>524.08320000000003</v>
      </c>
      <c r="DL102" s="23">
        <f t="shared" si="71"/>
        <v>471.67488000000003</v>
      </c>
      <c r="DM102" s="1" t="str">
        <f t="shared" si="56"/>
        <v/>
      </c>
      <c r="DN102" s="1" t="str">
        <f t="shared" si="57"/>
        <v/>
      </c>
      <c r="DO102" s="1">
        <f t="shared" si="58"/>
        <v>400.00000000000364</v>
      </c>
      <c r="DP102" s="1">
        <f t="shared" si="59"/>
        <v>35</v>
      </c>
      <c r="DR102" s="1">
        <f t="shared" si="72"/>
        <v>19104.713999999974</v>
      </c>
      <c r="DS102" s="1">
        <f t="shared" si="73"/>
        <v>24190.647679999962</v>
      </c>
      <c r="DT102" s="1">
        <f t="shared" si="63"/>
        <v>23840.135615999952</v>
      </c>
      <c r="DZ102" s="1">
        <f t="shared" si="64"/>
        <v>20691.529999999959</v>
      </c>
      <c r="EK102" s="1">
        <f t="shared" si="65"/>
        <v>147.03999999999996</v>
      </c>
      <c r="EN102"/>
      <c r="EO102"/>
      <c r="EP102"/>
      <c r="EQ102"/>
      <c r="ER102"/>
      <c r="ES102"/>
      <c r="ET102"/>
      <c r="EU102"/>
      <c r="EV102"/>
      <c r="EW102"/>
      <c r="EX102"/>
      <c r="EY102"/>
      <c r="EZ102"/>
    </row>
    <row r="103" spans="1:156" ht="14">
      <c r="A103" s="1">
        <f t="shared" si="46"/>
        <v>29</v>
      </c>
      <c r="B103" s="4">
        <f t="shared" si="47"/>
        <v>41376</v>
      </c>
      <c r="C103" s="4">
        <f t="shared" si="48"/>
        <v>41382</v>
      </c>
      <c r="D103" s="5" t="s">
        <v>19</v>
      </c>
      <c r="E103" s="1">
        <v>10</v>
      </c>
      <c r="F103" s="5" t="s">
        <v>52</v>
      </c>
      <c r="G103" s="5" t="s">
        <v>51</v>
      </c>
      <c r="H103" s="5" t="s">
        <v>251</v>
      </c>
      <c r="I103" s="5"/>
      <c r="J103" s="5"/>
      <c r="K103" s="15">
        <v>19.7899999999999</v>
      </c>
      <c r="L103" s="1">
        <f t="shared" si="61"/>
        <v>686.47999999999911</v>
      </c>
      <c r="M103" s="15">
        <v>0</v>
      </c>
      <c r="N103" s="15">
        <v>393.44999999999902</v>
      </c>
      <c r="P103" s="1">
        <f t="shared" si="62"/>
        <v>21084.97999999996</v>
      </c>
      <c r="Q103" s="109">
        <f t="shared" si="39"/>
        <v>22024.289999999972</v>
      </c>
      <c r="T103" s="15">
        <v>27</v>
      </c>
      <c r="U103" s="15">
        <v>0.59999999999999898</v>
      </c>
      <c r="V103" s="15">
        <v>1.99</v>
      </c>
      <c r="W103" s="15">
        <v>5</v>
      </c>
      <c r="X103" s="15">
        <v>5</v>
      </c>
      <c r="Z103" s="1">
        <v>1.6</v>
      </c>
      <c r="AA103" s="1">
        <v>662.4000000000002</v>
      </c>
      <c r="AC103" s="1">
        <v>99.999999999996362</v>
      </c>
      <c r="AD103" s="1">
        <v>24800</v>
      </c>
      <c r="AE103" s="1">
        <v>15.5</v>
      </c>
      <c r="AF103" s="1">
        <v>2</v>
      </c>
      <c r="AG103" s="71"/>
      <c r="AJ103" s="1">
        <v>0</v>
      </c>
      <c r="AL103" s="1">
        <v>0</v>
      </c>
      <c r="AM103" s="39"/>
      <c r="AN103" s="1"/>
      <c r="BF103" s="110">
        <v>4</v>
      </c>
      <c r="CG103" s="40">
        <v>19.134285714285713</v>
      </c>
      <c r="CH103" s="40">
        <v>55.631428571428572</v>
      </c>
      <c r="CI103" s="40">
        <v>1.2857142857142858</v>
      </c>
      <c r="CJ103" s="40">
        <v>13.659999999999998</v>
      </c>
      <c r="CK103" s="40">
        <v>25.159999999999997</v>
      </c>
      <c r="CL103" s="40">
        <v>0</v>
      </c>
      <c r="CM103" s="40">
        <v>1.4285714285714288</v>
      </c>
      <c r="CO103" s="6"/>
      <c r="CP103" s="6"/>
      <c r="CS103" s="1">
        <f t="shared" si="40"/>
        <v>19.7899999999999</v>
      </c>
      <c r="CT103" s="1">
        <f t="shared" si="41"/>
        <v>0</v>
      </c>
      <c r="CU103" s="1">
        <f t="shared" si="42"/>
        <v>1.6</v>
      </c>
      <c r="CV103" s="1">
        <f t="shared" si="43"/>
        <v>0</v>
      </c>
      <c r="CW103" s="1">
        <f t="shared" si="44"/>
        <v>0</v>
      </c>
      <c r="CX103" s="1">
        <f t="shared" si="45"/>
        <v>0</v>
      </c>
      <c r="CY103" s="1"/>
      <c r="CZ103" s="1"/>
      <c r="DA103" s="1"/>
      <c r="DB103" s="1"/>
      <c r="DC103" s="1"/>
      <c r="DD103" s="1"/>
      <c r="DH103" s="1">
        <f t="shared" si="52"/>
        <v>27</v>
      </c>
      <c r="DI103" s="1">
        <f t="shared" si="53"/>
        <v>393.44999999999902</v>
      </c>
      <c r="DJ103" s="1">
        <f t="shared" si="54"/>
        <v>334.43249999999915</v>
      </c>
      <c r="DK103" s="1">
        <f t="shared" si="55"/>
        <v>503.61599999999873</v>
      </c>
      <c r="DL103" s="23">
        <f t="shared" si="71"/>
        <v>453.2543999999989</v>
      </c>
      <c r="DM103" s="1" t="str">
        <f t="shared" si="56"/>
        <v/>
      </c>
      <c r="DN103" s="1" t="str">
        <f t="shared" si="57"/>
        <v/>
      </c>
      <c r="DO103" s="1">
        <f t="shared" si="58"/>
        <v>99.999999999996362</v>
      </c>
      <c r="DP103" s="1">
        <f t="shared" si="59"/>
        <v>2</v>
      </c>
      <c r="DR103" s="1">
        <f t="shared" si="72"/>
        <v>19439.146499999973</v>
      </c>
      <c r="DS103" s="1">
        <f t="shared" si="73"/>
        <v>24643.90207999996</v>
      </c>
      <c r="DT103" s="1">
        <f t="shared" si="63"/>
        <v>24293.39001599995</v>
      </c>
      <c r="DZ103" s="1">
        <f t="shared" si="64"/>
        <v>21084.97999999996</v>
      </c>
      <c r="EK103" s="1">
        <f t="shared" si="65"/>
        <v>147.03999999999996</v>
      </c>
      <c r="EN103"/>
      <c r="EO103"/>
      <c r="EP103"/>
      <c r="EQ103"/>
      <c r="ER103"/>
      <c r="ES103"/>
      <c r="ET103"/>
      <c r="EU103"/>
      <c r="EV103"/>
      <c r="EW103"/>
      <c r="EX103"/>
      <c r="EY103"/>
      <c r="EZ103"/>
    </row>
    <row r="104" spans="1:156" ht="14">
      <c r="A104" s="1">
        <f t="shared" si="46"/>
        <v>30</v>
      </c>
      <c r="B104" s="4">
        <f t="shared" si="47"/>
        <v>41383</v>
      </c>
      <c r="C104" s="4">
        <f t="shared" si="48"/>
        <v>41389</v>
      </c>
      <c r="D104" s="5" t="s">
        <v>19</v>
      </c>
      <c r="E104" s="1">
        <v>10</v>
      </c>
      <c r="F104" s="5" t="s">
        <v>52</v>
      </c>
      <c r="G104" s="5" t="s">
        <v>51</v>
      </c>
      <c r="H104" s="5" t="s">
        <v>251</v>
      </c>
      <c r="I104" s="5"/>
      <c r="J104" s="5"/>
      <c r="K104" s="15">
        <v>11.43</v>
      </c>
      <c r="L104" s="1">
        <f t="shared" si="61"/>
        <v>697.90999999999906</v>
      </c>
      <c r="M104" s="15">
        <v>0</v>
      </c>
      <c r="N104" s="15">
        <v>189.09</v>
      </c>
      <c r="P104" s="1">
        <f t="shared" si="62"/>
        <v>21274.06999999996</v>
      </c>
      <c r="Q104" s="109">
        <f t="shared" si="39"/>
        <v>22213.379999999972</v>
      </c>
      <c r="T104" s="15">
        <v>20</v>
      </c>
      <c r="U104" s="15">
        <v>0.41999999999999899</v>
      </c>
      <c r="V104" s="15">
        <v>1.6499999999999899</v>
      </c>
      <c r="W104" s="15">
        <v>4.46</v>
      </c>
      <c r="X104" s="15">
        <v>4.46</v>
      </c>
      <c r="Z104" s="1">
        <v>0.4</v>
      </c>
      <c r="AA104" s="1">
        <v>662.80000000000018</v>
      </c>
      <c r="AC104" s="1">
        <v>0</v>
      </c>
      <c r="AD104" s="1">
        <v>24800</v>
      </c>
      <c r="AE104" s="1">
        <v>15.5</v>
      </c>
      <c r="AF104" s="1">
        <v>2</v>
      </c>
      <c r="AG104" s="71"/>
      <c r="AJ104" s="1">
        <v>0</v>
      </c>
      <c r="AL104" s="1">
        <v>0</v>
      </c>
      <c r="AM104" s="39"/>
      <c r="AN104" s="1"/>
      <c r="BF104" s="110">
        <v>4</v>
      </c>
      <c r="BX104" s="1"/>
      <c r="CG104" s="40">
        <v>13.917142857142858</v>
      </c>
      <c r="CH104" s="40">
        <v>60.752857142857138</v>
      </c>
      <c r="CI104" s="40">
        <v>0.79999999999999993</v>
      </c>
      <c r="CJ104" s="40">
        <v>11.865714285714287</v>
      </c>
      <c r="CK104" s="40">
        <v>17.529999999999998</v>
      </c>
      <c r="CL104" s="40">
        <v>0</v>
      </c>
      <c r="CM104" s="40">
        <v>0.89571428571428569</v>
      </c>
      <c r="CO104" s="6"/>
      <c r="CP104" s="6"/>
      <c r="CS104" s="1">
        <f t="shared" si="40"/>
        <v>11.43</v>
      </c>
      <c r="CT104" s="1">
        <f t="shared" si="41"/>
        <v>0</v>
      </c>
      <c r="CU104" s="1">
        <f t="shared" si="42"/>
        <v>0.4</v>
      </c>
      <c r="CV104" s="1">
        <f t="shared" si="43"/>
        <v>0</v>
      </c>
      <c r="CW104" s="1">
        <f t="shared" si="44"/>
        <v>0</v>
      </c>
      <c r="CX104" s="1">
        <f t="shared" si="45"/>
        <v>0</v>
      </c>
      <c r="CY104" s="1"/>
      <c r="CZ104" s="1"/>
      <c r="DA104" s="1"/>
      <c r="DB104" s="1"/>
      <c r="DC104" s="1"/>
      <c r="DD104" s="1"/>
      <c r="DH104" s="1">
        <f t="shared" si="52"/>
        <v>20</v>
      </c>
      <c r="DI104" s="1">
        <f t="shared" si="53"/>
        <v>189.09</v>
      </c>
      <c r="DJ104" s="1">
        <f t="shared" si="54"/>
        <v>160.72649999999999</v>
      </c>
      <c r="DK104" s="1">
        <f t="shared" si="55"/>
        <v>242.0352</v>
      </c>
      <c r="DL104" s="23">
        <f t="shared" si="71"/>
        <v>217.83168000000001</v>
      </c>
      <c r="DM104" s="1" t="str">
        <f t="shared" si="56"/>
        <v/>
      </c>
      <c r="DN104" s="1" t="str">
        <f t="shared" si="57"/>
        <v/>
      </c>
      <c r="DO104" s="1">
        <f t="shared" si="58"/>
        <v>0</v>
      </c>
      <c r="DP104" s="1">
        <f t="shared" si="59"/>
        <v>2</v>
      </c>
      <c r="DR104" s="1">
        <f t="shared" si="72"/>
        <v>19599.872999999974</v>
      </c>
      <c r="DS104" s="1">
        <f t="shared" si="73"/>
        <v>24861.733759999959</v>
      </c>
      <c r="DT104" s="1">
        <f t="shared" si="63"/>
        <v>24511.22169599995</v>
      </c>
      <c r="DZ104" s="1">
        <f t="shared" si="64"/>
        <v>21274.06999999996</v>
      </c>
      <c r="EK104" s="1">
        <f t="shared" si="65"/>
        <v>147.03999999999996</v>
      </c>
      <c r="EN104"/>
      <c r="EO104"/>
      <c r="EP104"/>
      <c r="EQ104"/>
      <c r="ER104"/>
      <c r="ES104"/>
      <c r="ET104"/>
      <c r="EU104"/>
      <c r="EV104"/>
      <c r="EW104"/>
      <c r="EX104"/>
      <c r="EY104"/>
      <c r="EZ104"/>
    </row>
    <row r="105" spans="1:156" ht="14">
      <c r="A105" s="1">
        <f t="shared" si="46"/>
        <v>31</v>
      </c>
      <c r="B105" s="4">
        <f t="shared" si="47"/>
        <v>41390</v>
      </c>
      <c r="C105" s="4">
        <f t="shared" si="48"/>
        <v>41396</v>
      </c>
      <c r="D105" s="5" t="s">
        <v>19</v>
      </c>
      <c r="E105" s="1">
        <v>10</v>
      </c>
      <c r="F105" s="5" t="s">
        <v>52</v>
      </c>
      <c r="G105" s="5" t="s">
        <v>51</v>
      </c>
      <c r="H105" s="5" t="s">
        <v>251</v>
      </c>
      <c r="I105" s="5"/>
      <c r="J105" s="5"/>
      <c r="K105" s="15">
        <v>5.74</v>
      </c>
      <c r="L105" s="1">
        <f t="shared" si="61"/>
        <v>703.64999999999907</v>
      </c>
      <c r="M105" s="15">
        <v>4.1900000000000004</v>
      </c>
      <c r="N105" s="15">
        <v>120.25</v>
      </c>
      <c r="P105" s="1">
        <f t="shared" si="62"/>
        <v>21394.31999999996</v>
      </c>
      <c r="Q105" s="109">
        <f t="shared" si="39"/>
        <v>22333.629999999972</v>
      </c>
      <c r="T105" s="15">
        <v>16</v>
      </c>
      <c r="U105" s="15">
        <v>0.33</v>
      </c>
      <c r="V105" s="15">
        <v>2.0899999999999901</v>
      </c>
      <c r="W105" s="15">
        <v>3.07</v>
      </c>
      <c r="X105" s="15">
        <v>3.07</v>
      </c>
      <c r="Z105" s="1">
        <v>0.4</v>
      </c>
      <c r="AA105" s="1">
        <v>663.20000000000016</v>
      </c>
      <c r="AC105" s="1">
        <v>0</v>
      </c>
      <c r="AD105" s="1">
        <v>24800</v>
      </c>
      <c r="AE105" s="1">
        <v>15.5</v>
      </c>
      <c r="AF105" s="1">
        <v>2</v>
      </c>
      <c r="AG105" s="71"/>
      <c r="AJ105" s="1">
        <v>0</v>
      </c>
      <c r="AL105" s="1">
        <v>0</v>
      </c>
      <c r="AM105" s="39"/>
      <c r="AN105" s="1"/>
      <c r="AT105" s="15">
        <v>24.29</v>
      </c>
      <c r="AV105" s="15"/>
      <c r="AW105" s="15"/>
      <c r="AX105" s="15"/>
      <c r="AY105" s="15">
        <v>2.84</v>
      </c>
      <c r="AZ105" s="15"/>
      <c r="BA105" s="15"/>
      <c r="BB105" s="15"/>
      <c r="BC105" s="29">
        <v>14.89</v>
      </c>
      <c r="BD105" s="15"/>
      <c r="BE105" s="1">
        <v>24290</v>
      </c>
      <c r="BF105" s="110">
        <v>5</v>
      </c>
      <c r="BG105" s="15"/>
      <c r="BX105" s="1"/>
      <c r="CG105" s="40">
        <v>16.511428571428574</v>
      </c>
      <c r="CH105" s="40">
        <v>52.027142857142849</v>
      </c>
      <c r="CI105" s="40">
        <v>1.3057142857142858</v>
      </c>
      <c r="CJ105" s="40">
        <v>12.680000000000001</v>
      </c>
      <c r="CK105" s="40">
        <v>21.089999999999996</v>
      </c>
      <c r="CL105" s="40">
        <v>0</v>
      </c>
      <c r="CM105" s="40">
        <v>0.80142857142857138</v>
      </c>
      <c r="CO105" s="6"/>
      <c r="CP105" s="6"/>
      <c r="CS105" s="1">
        <f t="shared" si="40"/>
        <v>5.74</v>
      </c>
      <c r="CT105" s="1">
        <f t="shared" si="41"/>
        <v>0</v>
      </c>
      <c r="CU105" s="1">
        <f t="shared" si="42"/>
        <v>0.4</v>
      </c>
      <c r="CV105" s="1">
        <f t="shared" si="43"/>
        <v>0</v>
      </c>
      <c r="CW105" s="1">
        <f t="shared" si="44"/>
        <v>0</v>
      </c>
      <c r="CX105" s="1">
        <f t="shared" si="45"/>
        <v>0</v>
      </c>
      <c r="CY105" s="1"/>
      <c r="CZ105" s="1"/>
      <c r="DA105" s="1"/>
      <c r="DB105" s="1"/>
      <c r="DC105" s="1"/>
      <c r="DD105" s="1"/>
      <c r="DH105" s="1">
        <f t="shared" si="52"/>
        <v>16</v>
      </c>
      <c r="DI105" s="1">
        <f t="shared" si="53"/>
        <v>120.25</v>
      </c>
      <c r="DJ105" s="1">
        <f t="shared" si="54"/>
        <v>102.21249999999999</v>
      </c>
      <c r="DK105" s="1">
        <f t="shared" si="55"/>
        <v>153.92000000000002</v>
      </c>
      <c r="DL105" s="23">
        <f t="shared" si="71"/>
        <v>138.52800000000002</v>
      </c>
      <c r="DM105" s="1">
        <f t="shared" si="56"/>
        <v>24290</v>
      </c>
      <c r="DN105" s="1" t="str">
        <f t="shared" si="57"/>
        <v/>
      </c>
      <c r="DO105" s="1">
        <f t="shared" si="58"/>
        <v>0</v>
      </c>
      <c r="DP105" s="1">
        <f t="shared" si="59"/>
        <v>2</v>
      </c>
      <c r="DR105" s="1">
        <f t="shared" si="72"/>
        <v>19702.085499999976</v>
      </c>
      <c r="DS105" s="1">
        <f t="shared" si="73"/>
        <v>25000.261759999958</v>
      </c>
      <c r="DT105" s="130">
        <f t="shared" si="63"/>
        <v>24649.749695999948</v>
      </c>
      <c r="DZ105" s="130">
        <f t="shared" si="64"/>
        <v>21394.31999999996</v>
      </c>
      <c r="EK105" s="1">
        <f t="shared" si="65"/>
        <v>151.22999999999996</v>
      </c>
      <c r="EN105"/>
      <c r="EO105"/>
      <c r="EP105"/>
      <c r="EQ105"/>
      <c r="ER105"/>
      <c r="ES105"/>
      <c r="ET105"/>
      <c r="EU105"/>
      <c r="EV105"/>
      <c r="EW105"/>
      <c r="EX105"/>
      <c r="EY105"/>
      <c r="EZ105"/>
    </row>
    <row r="106" spans="1:156" ht="12" customHeight="1">
      <c r="A106" s="1">
        <f t="shared" si="46"/>
        <v>32</v>
      </c>
      <c r="B106" s="4">
        <f t="shared" si="47"/>
        <v>41397</v>
      </c>
      <c r="C106" s="4">
        <f t="shared" si="48"/>
        <v>41403</v>
      </c>
      <c r="D106" s="5" t="s">
        <v>19</v>
      </c>
      <c r="E106" s="1">
        <v>10</v>
      </c>
      <c r="F106" s="3" t="s">
        <v>52</v>
      </c>
      <c r="G106" s="5" t="s">
        <v>51</v>
      </c>
      <c r="H106" s="5" t="s">
        <v>251</v>
      </c>
      <c r="I106" s="5"/>
      <c r="J106" s="5"/>
      <c r="K106" s="15">
        <v>9.82</v>
      </c>
      <c r="L106" s="1">
        <f t="shared" si="61"/>
        <v>713.46999999999912</v>
      </c>
      <c r="M106" s="15">
        <v>0</v>
      </c>
      <c r="N106" s="15">
        <v>169.27</v>
      </c>
      <c r="P106" s="1">
        <f t="shared" si="62"/>
        <v>21563.58999999996</v>
      </c>
      <c r="Q106" s="109">
        <f t="shared" si="39"/>
        <v>22502.899999999972</v>
      </c>
      <c r="T106" s="15">
        <v>16</v>
      </c>
      <c r="U106" s="15">
        <v>0.33</v>
      </c>
      <c r="V106" s="15">
        <v>1.72</v>
      </c>
      <c r="W106" s="15">
        <v>3.52</v>
      </c>
      <c r="X106" s="15">
        <v>3.52</v>
      </c>
      <c r="Z106" s="1">
        <v>0.4</v>
      </c>
      <c r="AA106" s="1">
        <v>663.60000000000014</v>
      </c>
      <c r="AC106" s="1">
        <v>0</v>
      </c>
      <c r="AD106" s="1">
        <v>24800</v>
      </c>
      <c r="AE106" s="1">
        <v>15.5</v>
      </c>
      <c r="AF106" s="1">
        <v>2</v>
      </c>
      <c r="AG106" s="71"/>
      <c r="AJ106" s="1">
        <v>0</v>
      </c>
      <c r="AL106" s="1">
        <v>0</v>
      </c>
      <c r="AM106" s="39"/>
      <c r="AN106" s="1"/>
      <c r="BF106" s="110">
        <v>5</v>
      </c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52"/>
      <c r="BZ106" s="15"/>
      <c r="CA106" s="15"/>
      <c r="CB106" s="25"/>
      <c r="CC106" s="15"/>
      <c r="CD106" s="15"/>
      <c r="CE106" s="15"/>
      <c r="CF106" s="15"/>
      <c r="CG106" s="40">
        <v>11.912857142857144</v>
      </c>
      <c r="CH106" s="40">
        <v>50.888571428571424</v>
      </c>
      <c r="CI106" s="40">
        <v>1.06</v>
      </c>
      <c r="CJ106" s="40">
        <v>13.141428571428573</v>
      </c>
      <c r="CK106" s="40">
        <v>21.32</v>
      </c>
      <c r="CL106" s="40">
        <v>0</v>
      </c>
      <c r="CM106" s="40">
        <v>1.5757142857142858</v>
      </c>
      <c r="CO106" s="6"/>
      <c r="CP106" s="6"/>
      <c r="CS106" s="1">
        <f t="shared" si="40"/>
        <v>9.82</v>
      </c>
      <c r="CT106" s="1">
        <f t="shared" si="41"/>
        <v>0</v>
      </c>
      <c r="CU106" s="1">
        <f t="shared" si="42"/>
        <v>0.4</v>
      </c>
      <c r="CV106" s="1">
        <f t="shared" si="43"/>
        <v>0</v>
      </c>
      <c r="CW106" s="1">
        <f t="shared" si="44"/>
        <v>0</v>
      </c>
      <c r="CX106" s="1">
        <f t="shared" si="45"/>
        <v>0</v>
      </c>
      <c r="CY106" s="1"/>
      <c r="CZ106" s="1"/>
      <c r="DA106" s="1"/>
      <c r="DB106" s="1"/>
      <c r="DC106" s="1"/>
      <c r="DD106" s="1"/>
      <c r="DH106" s="1">
        <f t="shared" si="52"/>
        <v>16</v>
      </c>
      <c r="DI106" s="1">
        <f t="shared" si="53"/>
        <v>169.27</v>
      </c>
      <c r="DJ106" s="1">
        <f t="shared" si="54"/>
        <v>143.87950000000001</v>
      </c>
      <c r="DK106" s="1">
        <f t="shared" si="55"/>
        <v>216.66560000000001</v>
      </c>
      <c r="DL106" s="23">
        <f t="shared" si="71"/>
        <v>194.99904000000001</v>
      </c>
      <c r="DM106" s="1" t="str">
        <f t="shared" si="56"/>
        <v/>
      </c>
      <c r="DN106" s="1" t="str">
        <f t="shared" si="57"/>
        <v/>
      </c>
      <c r="DO106" s="1">
        <f t="shared" si="58"/>
        <v>0</v>
      </c>
      <c r="DP106" s="1">
        <f t="shared" si="59"/>
        <v>2</v>
      </c>
      <c r="DR106" s="1">
        <f t="shared" si="72"/>
        <v>19845.964999999975</v>
      </c>
      <c r="DS106" s="1">
        <f t="shared" si="73"/>
        <v>25195.260799999956</v>
      </c>
      <c r="DT106" s="1">
        <f t="shared" si="63"/>
        <v>24844.748735999947</v>
      </c>
      <c r="DZ106" s="1">
        <f t="shared" si="64"/>
        <v>21563.58999999996</v>
      </c>
      <c r="EK106" s="1">
        <f t="shared" si="65"/>
        <v>151.22999999999996</v>
      </c>
      <c r="EN106"/>
      <c r="EO106"/>
      <c r="EP106"/>
      <c r="EQ106"/>
      <c r="ER106"/>
      <c r="ES106"/>
      <c r="ET106"/>
      <c r="EU106"/>
      <c r="EV106"/>
      <c r="EW106"/>
      <c r="EX106"/>
      <c r="EY106"/>
      <c r="EZ106"/>
    </row>
    <row r="107" spans="1:156" ht="12" customHeight="1">
      <c r="A107" s="1">
        <f t="shared" si="46"/>
        <v>33</v>
      </c>
      <c r="B107" s="4">
        <f t="shared" si="47"/>
        <v>41404</v>
      </c>
      <c r="C107" s="4">
        <f t="shared" si="48"/>
        <v>41410</v>
      </c>
      <c r="D107" s="5" t="s">
        <v>19</v>
      </c>
      <c r="E107" s="1">
        <v>10</v>
      </c>
      <c r="F107" s="3" t="s">
        <v>52</v>
      </c>
      <c r="G107" s="5" t="s">
        <v>51</v>
      </c>
      <c r="H107" s="5" t="s">
        <v>251</v>
      </c>
      <c r="I107" s="5"/>
      <c r="J107" s="5"/>
      <c r="K107" s="15">
        <v>7.07</v>
      </c>
      <c r="L107" s="1">
        <f t="shared" si="61"/>
        <v>720.53999999999917</v>
      </c>
      <c r="M107" s="15">
        <v>0.39</v>
      </c>
      <c r="N107" s="15">
        <v>161.30000000000001</v>
      </c>
      <c r="P107" s="1">
        <f t="shared" si="62"/>
        <v>21724.889999999959</v>
      </c>
      <c r="Q107" s="109">
        <f t="shared" si="39"/>
        <v>22664.199999999972</v>
      </c>
      <c r="T107" s="15">
        <v>17</v>
      </c>
      <c r="U107" s="15">
        <v>0.34999999999999898</v>
      </c>
      <c r="V107" s="15">
        <v>2.27999999999999</v>
      </c>
      <c r="W107" s="15"/>
      <c r="X107" s="15"/>
      <c r="Z107" s="1">
        <v>0.4</v>
      </c>
      <c r="AA107" s="1">
        <v>664.00000000000011</v>
      </c>
      <c r="AC107" s="1">
        <v>0</v>
      </c>
      <c r="AD107" s="1">
        <v>24800</v>
      </c>
      <c r="AE107" s="1">
        <v>15.5</v>
      </c>
      <c r="AF107" s="1">
        <v>2</v>
      </c>
      <c r="AG107" s="71"/>
      <c r="AJ107" s="1">
        <v>0</v>
      </c>
      <c r="AL107" s="1">
        <v>0</v>
      </c>
      <c r="AM107" s="39"/>
      <c r="AN107" s="1"/>
      <c r="BF107" s="110">
        <v>5</v>
      </c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52"/>
      <c r="BZ107" s="15"/>
      <c r="CA107" s="15"/>
      <c r="CB107" s="25"/>
      <c r="CC107" s="15"/>
      <c r="CD107" s="15"/>
      <c r="CE107" s="15"/>
      <c r="CF107" s="15"/>
      <c r="CG107" s="40">
        <v>12.858571428571427</v>
      </c>
      <c r="CH107" s="40">
        <v>51.79</v>
      </c>
      <c r="CI107" s="40">
        <v>1.0457142857142858</v>
      </c>
      <c r="CJ107" s="40">
        <v>11.762857142857143</v>
      </c>
      <c r="CK107" s="40">
        <v>18.54</v>
      </c>
      <c r="CL107" s="40">
        <v>0</v>
      </c>
      <c r="CM107" s="40">
        <v>1.2842857142857143</v>
      </c>
      <c r="CO107" s="6"/>
      <c r="CP107" s="6"/>
      <c r="CS107" s="1">
        <f t="shared" si="40"/>
        <v>7.07</v>
      </c>
      <c r="CT107" s="1">
        <f t="shared" si="41"/>
        <v>0</v>
      </c>
      <c r="CU107" s="1">
        <f t="shared" si="42"/>
        <v>0.4</v>
      </c>
      <c r="CV107" s="1">
        <f t="shared" si="43"/>
        <v>0</v>
      </c>
      <c r="CW107" s="1">
        <f t="shared" si="44"/>
        <v>0</v>
      </c>
      <c r="CX107" s="1">
        <f t="shared" si="45"/>
        <v>0</v>
      </c>
      <c r="CY107" s="1"/>
      <c r="CZ107" s="1"/>
      <c r="DA107" s="1"/>
      <c r="DB107" s="1"/>
      <c r="DC107" s="1"/>
      <c r="DD107" s="1"/>
      <c r="DH107" s="1">
        <f t="shared" si="52"/>
        <v>17</v>
      </c>
      <c r="DI107" s="1">
        <f t="shared" si="53"/>
        <v>161.30000000000001</v>
      </c>
      <c r="DJ107" s="1">
        <f t="shared" si="54"/>
        <v>137.10500000000002</v>
      </c>
      <c r="DK107" s="1">
        <f t="shared" si="55"/>
        <v>206.46400000000003</v>
      </c>
      <c r="DL107" s="23">
        <f t="shared" si="71"/>
        <v>185.81760000000003</v>
      </c>
      <c r="DM107" s="1" t="str">
        <f t="shared" si="56"/>
        <v/>
      </c>
      <c r="DN107" s="1" t="str">
        <f t="shared" si="57"/>
        <v/>
      </c>
      <c r="DO107" s="1">
        <f t="shared" si="58"/>
        <v>0</v>
      </c>
      <c r="DP107" s="1">
        <f t="shared" si="59"/>
        <v>2</v>
      </c>
      <c r="DR107" s="1">
        <f t="shared" si="72"/>
        <v>19983.069999999974</v>
      </c>
      <c r="DS107" s="1">
        <f t="shared" si="73"/>
        <v>25381.078399999955</v>
      </c>
      <c r="DT107" s="1">
        <f t="shared" si="63"/>
        <v>25030.566335999945</v>
      </c>
      <c r="DZ107" s="1">
        <f t="shared" si="64"/>
        <v>21724.889999999959</v>
      </c>
      <c r="EK107" s="1">
        <f t="shared" si="65"/>
        <v>151.61999999999995</v>
      </c>
      <c r="EN107"/>
      <c r="EO107"/>
      <c r="EP107"/>
      <c r="EQ107"/>
      <c r="ER107"/>
      <c r="ES107"/>
      <c r="ET107"/>
      <c r="EU107"/>
      <c r="EV107"/>
      <c r="EW107"/>
      <c r="EX107"/>
      <c r="EY107"/>
      <c r="EZ107"/>
    </row>
    <row r="108" spans="1:156" ht="14">
      <c r="A108" s="1">
        <f t="shared" si="46"/>
        <v>34</v>
      </c>
      <c r="B108" s="4">
        <f t="shared" si="47"/>
        <v>41411</v>
      </c>
      <c r="C108" s="4">
        <f t="shared" si="48"/>
        <v>41417</v>
      </c>
      <c r="D108" s="5" t="s">
        <v>19</v>
      </c>
      <c r="E108" s="1">
        <v>10</v>
      </c>
      <c r="F108" s="3" t="s">
        <v>52</v>
      </c>
      <c r="G108" s="5" t="s">
        <v>51</v>
      </c>
      <c r="H108" s="5" t="s">
        <v>251</v>
      </c>
      <c r="I108" s="5"/>
      <c r="J108" s="5"/>
      <c r="K108" s="15">
        <v>8.82</v>
      </c>
      <c r="L108" s="1">
        <f t="shared" si="61"/>
        <v>729.35999999999922</v>
      </c>
      <c r="M108" s="15">
        <v>0</v>
      </c>
      <c r="N108" s="15">
        <v>178.13999999999899</v>
      </c>
      <c r="P108" s="1">
        <f t="shared" si="62"/>
        <v>21903.029999999959</v>
      </c>
      <c r="Q108" s="109">
        <f t="shared" si="39"/>
        <v>22842.339999999971</v>
      </c>
      <c r="T108" s="15">
        <v>20</v>
      </c>
      <c r="U108" s="15">
        <v>0.42999999999999899</v>
      </c>
      <c r="V108" s="15">
        <v>2.02</v>
      </c>
      <c r="W108" s="15">
        <v>4.24</v>
      </c>
      <c r="X108" s="15">
        <v>4.24</v>
      </c>
      <c r="Z108" s="1">
        <v>0.4</v>
      </c>
      <c r="AA108" s="1">
        <v>664.40000000000009</v>
      </c>
      <c r="AC108" s="1">
        <v>0</v>
      </c>
      <c r="AD108" s="1">
        <v>24800</v>
      </c>
      <c r="AE108" s="1">
        <v>15.5</v>
      </c>
      <c r="AF108" s="1">
        <v>2</v>
      </c>
      <c r="AG108" s="71"/>
      <c r="AJ108" s="1">
        <v>0</v>
      </c>
      <c r="AL108" s="1">
        <v>0</v>
      </c>
      <c r="AM108" s="39"/>
      <c r="AN108" s="1"/>
      <c r="BF108" s="110">
        <v>5</v>
      </c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52"/>
      <c r="BZ108" s="15"/>
      <c r="CA108" s="15"/>
      <c r="CB108" s="25"/>
      <c r="CC108" s="15"/>
      <c r="CD108" s="15"/>
      <c r="CE108" s="15"/>
      <c r="CF108" s="15"/>
      <c r="CG108" s="40">
        <v>14.55857142857143</v>
      </c>
      <c r="CH108" s="40">
        <v>57.211428571428577</v>
      </c>
      <c r="CI108" s="40">
        <v>0.88285714285714278</v>
      </c>
      <c r="CJ108" s="40">
        <v>10.261428571428571</v>
      </c>
      <c r="CK108" s="40">
        <v>15.91</v>
      </c>
      <c r="CL108" s="40">
        <v>0</v>
      </c>
      <c r="CM108" s="40">
        <v>1.2657142857142856</v>
      </c>
      <c r="CO108" s="6"/>
      <c r="CP108" s="6"/>
      <c r="CS108" s="1">
        <f t="shared" si="40"/>
        <v>8.82</v>
      </c>
      <c r="CT108" s="1">
        <f t="shared" si="41"/>
        <v>0</v>
      </c>
      <c r="CU108" s="1">
        <f t="shared" si="42"/>
        <v>0.4</v>
      </c>
      <c r="CV108" s="1">
        <f t="shared" si="43"/>
        <v>0</v>
      </c>
      <c r="CW108" s="1">
        <f t="shared" si="44"/>
        <v>0</v>
      </c>
      <c r="CX108" s="1">
        <f t="shared" si="45"/>
        <v>0</v>
      </c>
      <c r="CY108" s="1"/>
      <c r="CZ108" s="1"/>
      <c r="DA108" s="1"/>
      <c r="DB108" s="1"/>
      <c r="DC108" s="1"/>
      <c r="DD108" s="1"/>
      <c r="DH108" s="1">
        <f t="shared" si="52"/>
        <v>20</v>
      </c>
      <c r="DI108" s="1">
        <f t="shared" si="53"/>
        <v>178.13999999999899</v>
      </c>
      <c r="DJ108" s="1">
        <f t="shared" si="54"/>
        <v>151.41899999999913</v>
      </c>
      <c r="DK108" s="1">
        <f t="shared" si="55"/>
        <v>228.0191999999987</v>
      </c>
      <c r="DL108" s="23">
        <f t="shared" si="71"/>
        <v>205.21727999999885</v>
      </c>
      <c r="DM108" s="1" t="str">
        <f t="shared" si="56"/>
        <v/>
      </c>
      <c r="DN108" s="1" t="str">
        <f t="shared" si="57"/>
        <v/>
      </c>
      <c r="DO108" s="1">
        <f t="shared" si="58"/>
        <v>0</v>
      </c>
      <c r="DP108" s="1">
        <f t="shared" si="59"/>
        <v>2</v>
      </c>
      <c r="DR108" s="1">
        <f t="shared" si="72"/>
        <v>20134.488999999972</v>
      </c>
      <c r="DS108" s="1">
        <f t="shared" si="73"/>
        <v>25586.295679999952</v>
      </c>
      <c r="DT108" s="1">
        <f t="shared" si="63"/>
        <v>25235.783615999942</v>
      </c>
      <c r="DZ108" s="1">
        <f t="shared" si="64"/>
        <v>21903.029999999959</v>
      </c>
      <c r="EK108" s="1">
        <f t="shared" si="65"/>
        <v>151.61999999999995</v>
      </c>
      <c r="EN108"/>
      <c r="EO108"/>
      <c r="EP108"/>
      <c r="EQ108"/>
      <c r="ER108"/>
      <c r="ES108"/>
      <c r="ET108"/>
      <c r="EU108"/>
      <c r="EV108"/>
      <c r="EW108"/>
      <c r="EX108"/>
      <c r="EY108"/>
      <c r="EZ108"/>
    </row>
    <row r="109" spans="1:156" ht="14">
      <c r="A109" s="1">
        <f t="shared" si="46"/>
        <v>35</v>
      </c>
      <c r="B109" s="4">
        <f t="shared" si="47"/>
        <v>41418</v>
      </c>
      <c r="C109" s="4">
        <f t="shared" si="48"/>
        <v>41424</v>
      </c>
      <c r="D109" s="5" t="s">
        <v>19</v>
      </c>
      <c r="E109" s="1">
        <v>10</v>
      </c>
      <c r="F109" s="3" t="s">
        <v>52</v>
      </c>
      <c r="G109" s="5" t="s">
        <v>51</v>
      </c>
      <c r="H109" s="5" t="s">
        <v>251</v>
      </c>
      <c r="I109" s="5"/>
      <c r="J109" s="5"/>
      <c r="K109" s="15">
        <v>11.83</v>
      </c>
      <c r="L109" s="1">
        <f t="shared" si="61"/>
        <v>741.18999999999926</v>
      </c>
      <c r="M109" s="15">
        <v>0</v>
      </c>
      <c r="N109" s="15">
        <v>169.09</v>
      </c>
      <c r="P109" s="1">
        <f t="shared" si="62"/>
        <v>22072.119999999959</v>
      </c>
      <c r="Q109" s="109">
        <f t="shared" si="39"/>
        <v>23011.429999999971</v>
      </c>
      <c r="T109" s="15">
        <v>20</v>
      </c>
      <c r="U109" s="15">
        <v>0.42999999999999899</v>
      </c>
      <c r="V109" s="15">
        <v>1.4299999999999899</v>
      </c>
      <c r="W109" s="15">
        <v>3.56</v>
      </c>
      <c r="X109" s="15">
        <v>3.56</v>
      </c>
      <c r="Z109" s="1">
        <v>0.4</v>
      </c>
      <c r="AA109" s="1">
        <v>664.80000000000007</v>
      </c>
      <c r="AC109" s="1">
        <v>0</v>
      </c>
      <c r="AD109" s="1">
        <v>24800</v>
      </c>
      <c r="AE109" s="1">
        <v>15.5</v>
      </c>
      <c r="AF109" s="1">
        <v>2</v>
      </c>
      <c r="AG109" s="71"/>
      <c r="AJ109" s="1">
        <v>0</v>
      </c>
      <c r="AK109" s="1">
        <f>AE109/(AD109/1000)</f>
        <v>0.625</v>
      </c>
      <c r="AL109" s="1">
        <v>0</v>
      </c>
      <c r="AM109" s="39"/>
      <c r="AN109" s="1"/>
      <c r="BF109" s="110">
        <v>5</v>
      </c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52"/>
      <c r="BZ109" s="15"/>
      <c r="CA109" s="15"/>
      <c r="CB109" s="25"/>
      <c r="CC109" s="15"/>
      <c r="CD109" s="15"/>
      <c r="CE109" s="15"/>
      <c r="CF109" s="15"/>
      <c r="CG109" s="40">
        <v>14.38</v>
      </c>
      <c r="CH109" s="40">
        <v>52.214285714285715</v>
      </c>
      <c r="CI109" s="40">
        <v>1.077142857142857</v>
      </c>
      <c r="CJ109" s="40">
        <v>7.8142857142857141</v>
      </c>
      <c r="CK109" s="40">
        <v>17.049999999999997</v>
      </c>
      <c r="CL109" s="40">
        <v>0</v>
      </c>
      <c r="CM109" s="40">
        <v>1.705714285714286</v>
      </c>
      <c r="CO109" s="6"/>
      <c r="CP109" s="6"/>
      <c r="CS109" s="1">
        <f t="shared" si="40"/>
        <v>11.83</v>
      </c>
      <c r="CT109" s="1">
        <f t="shared" si="41"/>
        <v>0</v>
      </c>
      <c r="CU109" s="1">
        <f t="shared" si="42"/>
        <v>0.4</v>
      </c>
      <c r="CV109" s="1">
        <f t="shared" si="43"/>
        <v>0</v>
      </c>
      <c r="CW109" s="1">
        <f t="shared" si="44"/>
        <v>0</v>
      </c>
      <c r="CX109" s="1">
        <f t="shared" si="45"/>
        <v>0</v>
      </c>
      <c r="CY109" s="1"/>
      <c r="CZ109" s="1"/>
      <c r="DA109" s="1"/>
      <c r="DB109" s="1"/>
      <c r="DC109" s="1"/>
      <c r="DD109" s="1"/>
      <c r="DH109" s="1">
        <f t="shared" si="52"/>
        <v>20</v>
      </c>
      <c r="DI109" s="1">
        <f t="shared" si="53"/>
        <v>169.09</v>
      </c>
      <c r="DJ109" s="1">
        <f t="shared" si="54"/>
        <v>143.72649999999999</v>
      </c>
      <c r="DK109" s="1">
        <f t="shared" si="55"/>
        <v>216.43520000000001</v>
      </c>
      <c r="DL109" s="23">
        <f t="shared" si="71"/>
        <v>194.79168000000001</v>
      </c>
      <c r="DM109" s="1" t="str">
        <f t="shared" si="56"/>
        <v/>
      </c>
      <c r="DN109" s="1" t="str">
        <f t="shared" si="57"/>
        <v/>
      </c>
      <c r="DO109" s="1">
        <f t="shared" si="58"/>
        <v>0</v>
      </c>
      <c r="DP109" s="1">
        <f t="shared" si="59"/>
        <v>2</v>
      </c>
      <c r="DQ109" s="1" t="s">
        <v>382</v>
      </c>
      <c r="DR109" s="1">
        <f t="shared" si="72"/>
        <v>20278.215499999973</v>
      </c>
      <c r="DS109" s="1">
        <f t="shared" si="73"/>
        <v>25781.08735999995</v>
      </c>
      <c r="DT109" s="1">
        <f t="shared" si="63"/>
        <v>25430.575295999941</v>
      </c>
      <c r="DU109" s="1">
        <f>BC105*1000</f>
        <v>14890</v>
      </c>
      <c r="DV109" s="1">
        <f>DU109/DS109</f>
        <v>0.57755515863548235</v>
      </c>
      <c r="DW109" s="1">
        <f>DU109/DT109</f>
        <v>0.58551565690855989</v>
      </c>
      <c r="DZ109" s="1">
        <f t="shared" si="64"/>
        <v>22072.119999999959</v>
      </c>
      <c r="EA109" s="1">
        <f>DU109/DZ109</f>
        <v>0.67460669840504794</v>
      </c>
      <c r="ED109" s="1">
        <f>SUM(M87:M109)</f>
        <v>151.40999999999994</v>
      </c>
      <c r="EE109" s="1">
        <f>SUM(K87:K109)</f>
        <v>692.66999999999928</v>
      </c>
      <c r="EF109" s="1">
        <f>ED109/EE109</f>
        <v>0.21858893845554175</v>
      </c>
      <c r="EK109" s="1">
        <f t="shared" si="65"/>
        <v>151.61999999999995</v>
      </c>
      <c r="EL109" s="2">
        <f>EK109/L109*100</f>
        <v>20.456293258138952</v>
      </c>
      <c r="EN109"/>
      <c r="EO109"/>
      <c r="EP109"/>
      <c r="EQ109"/>
      <c r="ER109"/>
      <c r="ES109"/>
      <c r="ET109"/>
      <c r="EU109"/>
      <c r="EV109"/>
      <c r="EW109"/>
      <c r="EX109"/>
      <c r="EY109"/>
      <c r="EZ109"/>
    </row>
    <row r="110" spans="1:156" ht="12" customHeight="1">
      <c r="A110" s="1">
        <v>-17</v>
      </c>
      <c r="B110" s="4">
        <v>41053</v>
      </c>
      <c r="C110" s="4">
        <v>41060</v>
      </c>
      <c r="D110" s="5" t="s">
        <v>20</v>
      </c>
      <c r="E110" s="1">
        <v>8</v>
      </c>
      <c r="F110" s="5" t="s">
        <v>13</v>
      </c>
      <c r="BC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I110" s="1"/>
      <c r="DJ110" s="1"/>
      <c r="DK110" s="1">
        <f t="shared" ref="DK110:DK137" si="75">DI110*1.36</f>
        <v>0</v>
      </c>
      <c r="DL110" s="1">
        <f t="shared" ref="DL110:DL137" si="76">DK110*0.85</f>
        <v>0</v>
      </c>
      <c r="DT110" s="1"/>
      <c r="DZ110" s="1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</row>
    <row r="111" spans="1:156" ht="12" customHeight="1">
      <c r="A111" s="1">
        <v>-16</v>
      </c>
      <c r="B111" s="4">
        <v>41060</v>
      </c>
      <c r="C111" s="4">
        <v>41067</v>
      </c>
      <c r="D111" s="5" t="s">
        <v>20</v>
      </c>
      <c r="E111" s="1">
        <v>8</v>
      </c>
      <c r="F111" s="5" t="s">
        <v>13</v>
      </c>
      <c r="BC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I111" s="1"/>
      <c r="DJ111" s="1"/>
      <c r="DK111" s="1">
        <f t="shared" si="75"/>
        <v>0</v>
      </c>
      <c r="DL111" s="1">
        <f t="shared" si="76"/>
        <v>0</v>
      </c>
      <c r="DT111" s="1"/>
      <c r="DZ111" s="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</row>
    <row r="112" spans="1:156" ht="12" customHeight="1">
      <c r="A112" s="1">
        <v>-15</v>
      </c>
      <c r="B112" s="4">
        <v>41067</v>
      </c>
      <c r="C112" s="4">
        <v>41074</v>
      </c>
      <c r="D112" s="5" t="s">
        <v>20</v>
      </c>
      <c r="E112" s="1">
        <v>8</v>
      </c>
      <c r="F112" s="5" t="s">
        <v>13</v>
      </c>
      <c r="BC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I112" s="1"/>
      <c r="DJ112" s="1"/>
      <c r="DK112" s="1">
        <f t="shared" si="75"/>
        <v>0</v>
      </c>
      <c r="DL112" s="1">
        <f t="shared" si="76"/>
        <v>0</v>
      </c>
      <c r="DT112" s="1"/>
      <c r="DZ112" s="1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</row>
    <row r="113" spans="1:156" ht="12" customHeight="1">
      <c r="A113" s="1">
        <v>-14</v>
      </c>
      <c r="B113" s="4">
        <v>41074</v>
      </c>
      <c r="C113" s="4">
        <v>41081</v>
      </c>
      <c r="D113" s="5" t="s">
        <v>20</v>
      </c>
      <c r="E113" s="1">
        <v>8</v>
      </c>
      <c r="F113" s="5" t="s">
        <v>13</v>
      </c>
      <c r="AR113" s="1">
        <v>15.2</v>
      </c>
      <c r="BC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I113" s="1"/>
      <c r="DJ113" s="1"/>
      <c r="DK113" s="1">
        <f t="shared" si="75"/>
        <v>0</v>
      </c>
      <c r="DL113" s="1">
        <f t="shared" si="76"/>
        <v>0</v>
      </c>
      <c r="DM113" s="1">
        <v>2080</v>
      </c>
      <c r="DT113" s="1"/>
      <c r="DZ113" s="1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</row>
    <row r="114" spans="1:156" ht="12" customHeight="1">
      <c r="A114" s="1">
        <v>-13</v>
      </c>
      <c r="B114" s="4">
        <v>41081</v>
      </c>
      <c r="C114" s="4">
        <v>41088</v>
      </c>
      <c r="D114" s="5" t="s">
        <v>20</v>
      </c>
      <c r="E114" s="1">
        <v>8</v>
      </c>
      <c r="F114" s="5" t="s">
        <v>13</v>
      </c>
      <c r="AR114" s="1">
        <v>5.04</v>
      </c>
      <c r="BC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I114" s="1"/>
      <c r="DJ114" s="1"/>
      <c r="DK114" s="1">
        <f t="shared" si="75"/>
        <v>0</v>
      </c>
      <c r="DL114" s="1">
        <f t="shared" si="76"/>
        <v>0</v>
      </c>
      <c r="DT114" s="1"/>
      <c r="DZ114" s="1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</row>
    <row r="115" spans="1:156" ht="12" customHeight="1">
      <c r="A115" s="1">
        <v>-12</v>
      </c>
      <c r="B115" s="4">
        <v>41088</v>
      </c>
      <c r="C115" s="4">
        <v>41095</v>
      </c>
      <c r="D115" s="5" t="s">
        <v>20</v>
      </c>
      <c r="E115" s="1">
        <v>8</v>
      </c>
      <c r="F115" s="5" t="s">
        <v>13</v>
      </c>
      <c r="AR115" s="1">
        <v>8.75</v>
      </c>
      <c r="BC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I115" s="1"/>
      <c r="DJ115" s="1"/>
      <c r="DK115" s="1">
        <f t="shared" si="75"/>
        <v>0</v>
      </c>
      <c r="DL115" s="1">
        <f t="shared" si="76"/>
        <v>0</v>
      </c>
      <c r="DT115" s="1"/>
      <c r="DZ115" s="1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</row>
    <row r="116" spans="1:156" ht="12" customHeight="1">
      <c r="A116" s="1">
        <v>-11</v>
      </c>
      <c r="B116" s="4">
        <v>41095</v>
      </c>
      <c r="C116" s="4">
        <v>41102</v>
      </c>
      <c r="D116" s="5" t="s">
        <v>20</v>
      </c>
      <c r="E116" s="1">
        <v>8</v>
      </c>
      <c r="F116" s="5" t="s">
        <v>13</v>
      </c>
      <c r="AR116" s="1">
        <v>8.75</v>
      </c>
      <c r="BC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I116" s="1"/>
      <c r="DJ116" s="1"/>
      <c r="DK116" s="1">
        <f t="shared" si="75"/>
        <v>0</v>
      </c>
      <c r="DL116" s="1">
        <f t="shared" si="76"/>
        <v>0</v>
      </c>
      <c r="DT116" s="1"/>
      <c r="DZ116" s="1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</row>
    <row r="117" spans="1:156" ht="12" customHeight="1">
      <c r="A117" s="1">
        <v>-10</v>
      </c>
      <c r="B117" s="4">
        <v>41102</v>
      </c>
      <c r="C117" s="4">
        <v>41109</v>
      </c>
      <c r="D117" s="5" t="s">
        <v>20</v>
      </c>
      <c r="E117" s="1">
        <v>8</v>
      </c>
      <c r="F117" s="5" t="s">
        <v>13</v>
      </c>
      <c r="AR117" s="1">
        <v>3.5</v>
      </c>
      <c r="BC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I117" s="1"/>
      <c r="DJ117" s="1"/>
      <c r="DK117" s="1">
        <f t="shared" si="75"/>
        <v>0</v>
      </c>
      <c r="DL117" s="1">
        <f t="shared" si="76"/>
        <v>0</v>
      </c>
      <c r="DM117" s="1">
        <v>8810</v>
      </c>
      <c r="DT117" s="1"/>
      <c r="DZ117" s="1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</row>
    <row r="118" spans="1:156" ht="12" customHeight="1">
      <c r="A118" s="1">
        <v>-9</v>
      </c>
      <c r="B118" s="4">
        <v>41109</v>
      </c>
      <c r="C118" s="4">
        <v>41116</v>
      </c>
      <c r="D118" s="5" t="s">
        <v>20</v>
      </c>
      <c r="E118" s="1">
        <v>8</v>
      </c>
      <c r="F118" s="5" t="s">
        <v>13</v>
      </c>
      <c r="AR118" s="1">
        <v>3.78</v>
      </c>
      <c r="BC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I118" s="1"/>
      <c r="DJ118" s="1"/>
      <c r="DK118" s="1">
        <f t="shared" si="75"/>
        <v>0</v>
      </c>
      <c r="DL118" s="1">
        <f t="shared" si="76"/>
        <v>0</v>
      </c>
      <c r="DT118" s="1"/>
      <c r="DZ118" s="1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</row>
    <row r="119" spans="1:156" ht="12" customHeight="1">
      <c r="A119" s="1">
        <v>-8</v>
      </c>
      <c r="B119" s="4">
        <v>41116</v>
      </c>
      <c r="C119" s="4">
        <v>41123</v>
      </c>
      <c r="D119" s="5" t="s">
        <v>20</v>
      </c>
      <c r="E119" s="1">
        <v>8</v>
      </c>
      <c r="F119" s="5" t="s">
        <v>13</v>
      </c>
      <c r="AR119" s="1">
        <v>9.8000000000000007</v>
      </c>
      <c r="BC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I119" s="1"/>
      <c r="DJ119" s="1"/>
      <c r="DK119" s="1">
        <f t="shared" si="75"/>
        <v>0</v>
      </c>
      <c r="DL119" s="1">
        <f t="shared" si="76"/>
        <v>0</v>
      </c>
      <c r="DM119" s="1">
        <v>11400</v>
      </c>
      <c r="DT119" s="1"/>
      <c r="DZ119" s="1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</row>
    <row r="120" spans="1:156" s="71" customFormat="1" ht="12" customHeight="1">
      <c r="A120" s="1">
        <v>-7</v>
      </c>
      <c r="B120" s="4">
        <v>41123</v>
      </c>
      <c r="C120" s="4">
        <v>41130</v>
      </c>
      <c r="D120" s="5" t="s">
        <v>20</v>
      </c>
      <c r="E120" s="1">
        <v>8</v>
      </c>
      <c r="F120" s="5" t="s">
        <v>13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23"/>
      <c r="AM120" s="122"/>
      <c r="AN120" s="23"/>
      <c r="AO120" s="39"/>
      <c r="AP120" s="39"/>
      <c r="AQ120" s="39"/>
      <c r="AR120" s="1">
        <v>4.34</v>
      </c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39"/>
      <c r="BY120" s="4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K120" s="1">
        <f t="shared" si="75"/>
        <v>0</v>
      </c>
      <c r="DL120" s="1">
        <f t="shared" si="76"/>
        <v>0</v>
      </c>
      <c r="EN120"/>
      <c r="EO120"/>
      <c r="EP120"/>
      <c r="EQ120"/>
      <c r="ER120"/>
      <c r="ES120"/>
      <c r="ET120"/>
      <c r="EU120"/>
      <c r="EV120"/>
      <c r="EW120"/>
      <c r="EX120"/>
      <c r="EY120"/>
      <c r="EZ120"/>
    </row>
    <row r="121" spans="1:156" ht="12" customHeight="1">
      <c r="A121" s="1">
        <v>-6</v>
      </c>
      <c r="B121" s="4">
        <v>41130</v>
      </c>
      <c r="C121" s="4">
        <v>41137</v>
      </c>
      <c r="D121" s="5" t="s">
        <v>20</v>
      </c>
      <c r="E121" s="1">
        <v>8</v>
      </c>
      <c r="F121" s="5" t="s">
        <v>13</v>
      </c>
      <c r="AR121" s="1">
        <v>6.93</v>
      </c>
      <c r="BC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I121" s="1"/>
      <c r="DJ121" s="1"/>
      <c r="DK121" s="1">
        <f t="shared" si="75"/>
        <v>0</v>
      </c>
      <c r="DL121" s="1">
        <f t="shared" si="76"/>
        <v>0</v>
      </c>
      <c r="DT121" s="1"/>
      <c r="DZ121" s="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</row>
    <row r="122" spans="1:156" ht="12" customHeight="1">
      <c r="A122" s="1">
        <v>-5</v>
      </c>
      <c r="B122" s="4">
        <v>41137</v>
      </c>
      <c r="C122" s="4">
        <v>41144</v>
      </c>
      <c r="D122" s="5" t="s">
        <v>20</v>
      </c>
      <c r="E122" s="1">
        <v>8</v>
      </c>
      <c r="F122" s="5" t="s">
        <v>13</v>
      </c>
      <c r="AR122" s="1">
        <v>12.25</v>
      </c>
      <c r="BC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I122" s="1"/>
      <c r="DJ122" s="1"/>
      <c r="DK122" s="1">
        <f t="shared" si="75"/>
        <v>0</v>
      </c>
      <c r="DL122" s="1">
        <f t="shared" si="76"/>
        <v>0</v>
      </c>
      <c r="DM122" s="1">
        <v>17200</v>
      </c>
      <c r="DT122" s="1"/>
      <c r="DZ122" s="1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</row>
    <row r="123" spans="1:156" ht="12" customHeight="1">
      <c r="A123" s="1">
        <v>-4</v>
      </c>
      <c r="B123" s="4">
        <v>41144</v>
      </c>
      <c r="C123" s="4">
        <v>41151</v>
      </c>
      <c r="D123" s="5" t="s">
        <v>20</v>
      </c>
      <c r="E123" s="1">
        <v>8</v>
      </c>
      <c r="F123" s="5" t="s">
        <v>13</v>
      </c>
      <c r="AR123" s="1">
        <v>7.77</v>
      </c>
      <c r="BC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I123" s="1"/>
      <c r="DJ123" s="1"/>
      <c r="DK123" s="1">
        <f t="shared" si="75"/>
        <v>0</v>
      </c>
      <c r="DL123" s="1">
        <f t="shared" si="76"/>
        <v>0</v>
      </c>
      <c r="DT123" s="1"/>
      <c r="DZ123" s="1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</row>
    <row r="124" spans="1:156" ht="12" customHeight="1">
      <c r="A124" s="1">
        <v>-3</v>
      </c>
      <c r="B124" s="4">
        <v>41151</v>
      </c>
      <c r="C124" s="4">
        <v>41158</v>
      </c>
      <c r="D124" s="5" t="s">
        <v>20</v>
      </c>
      <c r="E124" s="1">
        <v>8</v>
      </c>
      <c r="F124" s="5" t="s">
        <v>13</v>
      </c>
      <c r="AR124" s="1">
        <v>8.19</v>
      </c>
      <c r="BC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I124" s="1"/>
      <c r="DJ124" s="1"/>
      <c r="DK124" s="1">
        <f t="shared" si="75"/>
        <v>0</v>
      </c>
      <c r="DL124" s="1">
        <f t="shared" si="76"/>
        <v>0</v>
      </c>
      <c r="DM124" s="1">
        <v>20500</v>
      </c>
      <c r="DT124" s="1"/>
      <c r="DZ124" s="1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</row>
    <row r="125" spans="1:156" ht="12" customHeight="1">
      <c r="A125" s="1">
        <v>-2</v>
      </c>
      <c r="B125" s="4">
        <v>41158</v>
      </c>
      <c r="C125" s="4">
        <v>41165</v>
      </c>
      <c r="D125" s="5" t="s">
        <v>20</v>
      </c>
      <c r="E125" s="1">
        <v>8</v>
      </c>
      <c r="F125" s="5" t="s">
        <v>13</v>
      </c>
      <c r="AR125" s="1">
        <v>15.05</v>
      </c>
      <c r="BC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I125" s="1"/>
      <c r="DJ125" s="1"/>
      <c r="DK125" s="1">
        <f t="shared" si="75"/>
        <v>0</v>
      </c>
      <c r="DL125" s="1">
        <f t="shared" si="76"/>
        <v>0</v>
      </c>
      <c r="DT125" s="1"/>
      <c r="DZ125" s="1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</row>
    <row r="126" spans="1:156" ht="12" customHeight="1">
      <c r="A126" s="1">
        <v>-1</v>
      </c>
      <c r="B126" s="4">
        <v>41165</v>
      </c>
      <c r="C126" s="4">
        <v>41172</v>
      </c>
      <c r="D126" s="5" t="s">
        <v>20</v>
      </c>
      <c r="E126" s="1">
        <v>8</v>
      </c>
      <c r="F126" s="5" t="s">
        <v>13</v>
      </c>
      <c r="AR126" s="1">
        <v>32.9</v>
      </c>
      <c r="BC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I126" s="1"/>
      <c r="DJ126" s="1"/>
      <c r="DK126" s="1">
        <f t="shared" si="75"/>
        <v>0</v>
      </c>
      <c r="DL126" s="1">
        <f t="shared" si="76"/>
        <v>0</v>
      </c>
      <c r="DT126" s="1"/>
      <c r="DZ126" s="1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</row>
    <row r="127" spans="1:156" ht="12" customHeight="1">
      <c r="A127" s="1">
        <v>0</v>
      </c>
      <c r="B127" s="4">
        <v>41172</v>
      </c>
      <c r="C127" s="4">
        <v>41179</v>
      </c>
      <c r="D127" s="5" t="s">
        <v>20</v>
      </c>
      <c r="E127" s="1">
        <v>8</v>
      </c>
      <c r="F127" s="5" t="s">
        <v>13</v>
      </c>
      <c r="AR127" s="1">
        <v>47.04</v>
      </c>
      <c r="BC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I127" s="1"/>
      <c r="DJ127" s="1"/>
      <c r="DK127" s="1">
        <f t="shared" si="75"/>
        <v>0</v>
      </c>
      <c r="DL127" s="1">
        <f t="shared" si="76"/>
        <v>0</v>
      </c>
      <c r="DT127" s="1"/>
      <c r="DZ127" s="1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</row>
    <row r="128" spans="1:156" ht="12" customHeight="1">
      <c r="A128" s="10">
        <v>1</v>
      </c>
      <c r="B128" s="4">
        <v>41180</v>
      </c>
      <c r="C128" s="4">
        <v>41186</v>
      </c>
      <c r="D128" s="5" t="s">
        <v>20</v>
      </c>
      <c r="E128" s="1">
        <v>8</v>
      </c>
      <c r="F128" s="5" t="s">
        <v>13</v>
      </c>
      <c r="G128" s="5" t="s">
        <v>52</v>
      </c>
      <c r="H128" s="5" t="s">
        <v>252</v>
      </c>
      <c r="I128" s="25" t="s">
        <v>71</v>
      </c>
      <c r="K128" s="15">
        <v>39.07</v>
      </c>
      <c r="L128" s="1">
        <f>K128</f>
        <v>39.07</v>
      </c>
      <c r="M128" s="15">
        <v>16.12</v>
      </c>
      <c r="N128" s="15">
        <v>1166.5999999999899</v>
      </c>
      <c r="P128" s="1">
        <f>N128</f>
        <v>1166.5999999999899</v>
      </c>
      <c r="Q128" s="109" t="str">
        <f t="shared" ref="Q128:Q162" si="77">IF(AND($BF128=1,$BF127=0),$BE128,IF($BF128=0,"",N128+Q127))</f>
        <v/>
      </c>
      <c r="T128" s="15">
        <v>81</v>
      </c>
      <c r="U128" s="15">
        <v>4.58</v>
      </c>
      <c r="V128" s="15">
        <v>2.99</v>
      </c>
      <c r="W128" s="15"/>
      <c r="X128" s="15"/>
      <c r="Z128" s="1">
        <v>43.400000000000006</v>
      </c>
      <c r="AA128" s="1">
        <v>43.4</v>
      </c>
      <c r="AC128" s="1">
        <v>2190.0000000000005</v>
      </c>
      <c r="AD128" s="1">
        <v>2190</v>
      </c>
      <c r="AE128" s="1">
        <v>0</v>
      </c>
      <c r="AL128" s="26">
        <v>0</v>
      </c>
      <c r="AM128" s="39">
        <v>25</v>
      </c>
      <c r="AN128" s="1">
        <v>25</v>
      </c>
      <c r="AO128" s="39">
        <v>245</v>
      </c>
      <c r="AR128" s="1">
        <v>48.02</v>
      </c>
      <c r="BC128" s="1"/>
      <c r="BX128" s="1"/>
      <c r="BY128" s="1"/>
      <c r="CG128" s="39"/>
      <c r="CH128" s="39"/>
      <c r="CI128" s="39"/>
      <c r="CJ128" s="39"/>
      <c r="CK128" s="39"/>
      <c r="CL128" s="39"/>
      <c r="CM128" s="39"/>
      <c r="CO128" s="5"/>
      <c r="CP128" s="5"/>
      <c r="CS128" s="1">
        <f t="shared" ref="CS128:CS162" si="78">K128</f>
        <v>39.07</v>
      </c>
      <c r="CT128" s="1">
        <f t="shared" ref="CT128:CT162" si="79">BM128</f>
        <v>0</v>
      </c>
      <c r="CU128" s="1">
        <f t="shared" ref="CU128:CU162" si="80">Z128</f>
        <v>43.400000000000006</v>
      </c>
      <c r="CV128" s="1">
        <f t="shared" ref="CV128:CV162" si="81">BI128</f>
        <v>0</v>
      </c>
      <c r="CW128" s="1">
        <f t="shared" ref="CW128:CW162" si="82">BZ128</f>
        <v>0</v>
      </c>
      <c r="CX128" s="1">
        <f t="shared" ref="CX128:CX162" si="83">BY128</f>
        <v>0</v>
      </c>
      <c r="CY128" s="25"/>
      <c r="CZ128" s="25"/>
      <c r="DA128" s="25"/>
      <c r="DB128" s="25"/>
      <c r="DC128" s="1"/>
      <c r="DD128" s="1"/>
      <c r="DI128" s="1"/>
      <c r="DJ128" s="1"/>
      <c r="DK128" s="1">
        <f t="shared" si="75"/>
        <v>0</v>
      </c>
      <c r="DL128" s="1">
        <f t="shared" si="76"/>
        <v>0</v>
      </c>
      <c r="DT128" s="1"/>
      <c r="DZ128" s="1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</row>
    <row r="129" spans="1:156" ht="12" customHeight="1">
      <c r="A129" s="1">
        <f t="shared" ref="A129:A162" si="84">A128+1</f>
        <v>2</v>
      </c>
      <c r="B129" s="4">
        <f t="shared" ref="B129:B162" si="85">B128+7</f>
        <v>41187</v>
      </c>
      <c r="C129" s="4">
        <f t="shared" ref="C129:C162" si="86">C128+7</f>
        <v>41193</v>
      </c>
      <c r="D129" s="5" t="s">
        <v>20</v>
      </c>
      <c r="E129" s="1">
        <v>8</v>
      </c>
      <c r="F129" s="5" t="s">
        <v>13</v>
      </c>
      <c r="G129" s="5" t="s">
        <v>52</v>
      </c>
      <c r="H129" s="5" t="s">
        <v>252</v>
      </c>
      <c r="I129" s="5"/>
      <c r="J129" s="5"/>
      <c r="K129" s="15">
        <v>52.149999999999899</v>
      </c>
      <c r="L129" s="1">
        <f t="shared" ref="L129:L138" si="87">L128+K129</f>
        <v>91.219999999999899</v>
      </c>
      <c r="M129" s="15">
        <v>6.48</v>
      </c>
      <c r="N129" s="15">
        <v>1445.74</v>
      </c>
      <c r="P129" s="1">
        <f t="shared" ref="P129:P137" si="88">P128+N129</f>
        <v>2612.3399999999901</v>
      </c>
      <c r="Q129" s="109" t="str">
        <f t="shared" si="77"/>
        <v/>
      </c>
      <c r="T129" s="15">
        <v>81</v>
      </c>
      <c r="U129" s="15">
        <v>4.58</v>
      </c>
      <c r="V129" s="15">
        <v>2.77</v>
      </c>
      <c r="W129" s="15">
        <v>35</v>
      </c>
      <c r="X129" s="15">
        <v>74.72</v>
      </c>
      <c r="Z129" s="1">
        <v>53.3</v>
      </c>
      <c r="AA129" s="1">
        <v>96.699999999999989</v>
      </c>
      <c r="AC129" s="1">
        <v>2740</v>
      </c>
      <c r="AD129" s="1">
        <v>4930</v>
      </c>
      <c r="AE129" s="1">
        <v>0.01</v>
      </c>
      <c r="AL129" s="26">
        <v>0</v>
      </c>
      <c r="AM129" s="39">
        <v>30</v>
      </c>
      <c r="AN129" s="1">
        <v>30</v>
      </c>
      <c r="AO129" s="39">
        <v>250</v>
      </c>
      <c r="AP129" s="39">
        <v>25</v>
      </c>
      <c r="AQ129" s="39">
        <v>25</v>
      </c>
      <c r="AR129" s="1">
        <v>49.98</v>
      </c>
      <c r="BC129" s="1"/>
      <c r="BF129" s="110">
        <v>0</v>
      </c>
      <c r="BY129" s="1"/>
      <c r="CG129" s="39">
        <f t="shared" ref="CG129:CM138" si="89">CG94</f>
        <v>0</v>
      </c>
      <c r="CH129" s="39">
        <f t="shared" si="89"/>
        <v>0</v>
      </c>
      <c r="CI129" s="39">
        <f t="shared" si="89"/>
        <v>0</v>
      </c>
      <c r="CJ129" s="39">
        <f t="shared" si="89"/>
        <v>0</v>
      </c>
      <c r="CK129" s="39">
        <f t="shared" si="89"/>
        <v>0</v>
      </c>
      <c r="CL129" s="39">
        <f t="shared" si="89"/>
        <v>0</v>
      </c>
      <c r="CM129" s="39">
        <f t="shared" si="89"/>
        <v>0</v>
      </c>
      <c r="CO129" s="5"/>
      <c r="CP129" s="5"/>
      <c r="CS129" s="1">
        <f t="shared" si="78"/>
        <v>52.149999999999899</v>
      </c>
      <c r="CT129" s="1">
        <f t="shared" si="79"/>
        <v>0</v>
      </c>
      <c r="CU129" s="1">
        <f t="shared" si="80"/>
        <v>53.3</v>
      </c>
      <c r="CV129" s="1">
        <f t="shared" si="81"/>
        <v>0</v>
      </c>
      <c r="CW129" s="1">
        <f t="shared" si="82"/>
        <v>0</v>
      </c>
      <c r="CX129" s="1">
        <f t="shared" si="83"/>
        <v>0</v>
      </c>
      <c r="CY129" s="1"/>
      <c r="CZ129" s="1"/>
      <c r="DA129" s="1"/>
      <c r="DB129" s="1"/>
      <c r="DC129" s="1"/>
      <c r="DD129" s="1"/>
      <c r="DI129" s="1"/>
      <c r="DJ129" s="1"/>
      <c r="DK129" s="1">
        <f t="shared" si="75"/>
        <v>0</v>
      </c>
      <c r="DL129" s="1">
        <f t="shared" si="76"/>
        <v>0</v>
      </c>
      <c r="DM129" s="1">
        <v>26480</v>
      </c>
      <c r="DT129" s="1"/>
      <c r="DZ129" s="1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</row>
    <row r="130" spans="1:156" ht="12" customHeight="1">
      <c r="A130" s="1">
        <f t="shared" si="84"/>
        <v>3</v>
      </c>
      <c r="B130" s="4">
        <f t="shared" si="85"/>
        <v>41194</v>
      </c>
      <c r="C130" s="4">
        <f t="shared" si="86"/>
        <v>41200</v>
      </c>
      <c r="D130" s="5" t="s">
        <v>20</v>
      </c>
      <c r="E130" s="1">
        <v>8</v>
      </c>
      <c r="F130" s="5" t="s">
        <v>13</v>
      </c>
      <c r="G130" s="5" t="s">
        <v>52</v>
      </c>
      <c r="H130" s="5" t="s">
        <v>252</v>
      </c>
      <c r="I130" s="5"/>
      <c r="J130" s="5"/>
      <c r="K130" s="15">
        <v>40.270000000000003</v>
      </c>
      <c r="L130" s="1">
        <f t="shared" si="87"/>
        <v>131.4899999999999</v>
      </c>
      <c r="M130" s="15">
        <v>8.6199999999999903</v>
      </c>
      <c r="N130" s="15">
        <v>829.46</v>
      </c>
      <c r="P130" s="1">
        <f t="shared" si="88"/>
        <v>3441.7999999999902</v>
      </c>
      <c r="Q130" s="109">
        <f t="shared" si="77"/>
        <v>6150</v>
      </c>
      <c r="T130" s="15">
        <v>81</v>
      </c>
      <c r="U130" s="15">
        <v>4.58</v>
      </c>
      <c r="V130" s="15">
        <v>2.06</v>
      </c>
      <c r="W130" s="15"/>
      <c r="X130" s="15"/>
      <c r="Z130" s="1">
        <v>42.6</v>
      </c>
      <c r="AA130" s="1">
        <v>139.29999999999998</v>
      </c>
      <c r="AC130" s="1">
        <v>3380.0000000000005</v>
      </c>
      <c r="AD130" s="1">
        <v>8310</v>
      </c>
      <c r="AE130" s="1">
        <v>0.49</v>
      </c>
      <c r="AL130" s="26">
        <v>26.92</v>
      </c>
      <c r="AM130" s="39">
        <v>40</v>
      </c>
      <c r="AN130" s="1">
        <v>40</v>
      </c>
      <c r="AO130" s="39">
        <v>250</v>
      </c>
      <c r="AP130" s="39">
        <v>40</v>
      </c>
      <c r="AQ130" s="39">
        <v>65</v>
      </c>
      <c r="AR130" s="1">
        <v>49.98</v>
      </c>
      <c r="AT130" s="1">
        <v>6.15</v>
      </c>
      <c r="AV130" s="15">
        <v>0.95</v>
      </c>
      <c r="AW130" s="15">
        <v>4.38</v>
      </c>
      <c r="AX130" s="15">
        <v>2.31</v>
      </c>
      <c r="AY130" s="15">
        <v>0.83</v>
      </c>
      <c r="AZ130" s="15">
        <v>518</v>
      </c>
      <c r="BC130" s="1"/>
      <c r="BD130" s="1">
        <v>95</v>
      </c>
      <c r="BE130" s="1">
        <v>6150</v>
      </c>
      <c r="BF130" s="110">
        <v>1</v>
      </c>
      <c r="BY130" s="1"/>
      <c r="CG130" s="39">
        <f t="shared" si="89"/>
        <v>0</v>
      </c>
      <c r="CH130" s="39">
        <f t="shared" si="89"/>
        <v>0</v>
      </c>
      <c r="CI130" s="39">
        <f t="shared" si="89"/>
        <v>0</v>
      </c>
      <c r="CJ130" s="39">
        <f t="shared" si="89"/>
        <v>0</v>
      </c>
      <c r="CK130" s="39">
        <f t="shared" si="89"/>
        <v>0</v>
      </c>
      <c r="CL130" s="39">
        <f t="shared" si="89"/>
        <v>0</v>
      </c>
      <c r="CM130" s="39">
        <f t="shared" si="89"/>
        <v>0</v>
      </c>
      <c r="CO130" s="5"/>
      <c r="CP130" s="5"/>
      <c r="CS130" s="1">
        <f t="shared" si="78"/>
        <v>40.270000000000003</v>
      </c>
      <c r="CT130" s="1">
        <f t="shared" si="79"/>
        <v>0</v>
      </c>
      <c r="CU130" s="1">
        <f t="shared" si="80"/>
        <v>42.6</v>
      </c>
      <c r="CV130" s="1">
        <f t="shared" si="81"/>
        <v>0</v>
      </c>
      <c r="CW130" s="1">
        <f t="shared" si="82"/>
        <v>0</v>
      </c>
      <c r="CX130" s="1">
        <f t="shared" si="83"/>
        <v>0</v>
      </c>
      <c r="CY130" s="1"/>
      <c r="CZ130" s="1"/>
      <c r="DA130" s="1"/>
      <c r="DB130" s="1"/>
      <c r="DC130" s="1"/>
      <c r="DD130" s="1"/>
      <c r="DI130" s="1"/>
      <c r="DJ130" s="1"/>
      <c r="DK130" s="1">
        <f t="shared" si="75"/>
        <v>0</v>
      </c>
      <c r="DL130" s="1">
        <f t="shared" si="76"/>
        <v>0</v>
      </c>
      <c r="DT130" s="1"/>
      <c r="DZ130" s="1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</row>
    <row r="131" spans="1:156" ht="12" customHeight="1">
      <c r="A131" s="1">
        <f t="shared" si="84"/>
        <v>4</v>
      </c>
      <c r="B131" s="4">
        <f t="shared" si="85"/>
        <v>41201</v>
      </c>
      <c r="C131" s="4">
        <f t="shared" si="86"/>
        <v>41207</v>
      </c>
      <c r="D131" s="5" t="s">
        <v>20</v>
      </c>
      <c r="E131" s="1">
        <v>8</v>
      </c>
      <c r="F131" s="5" t="s">
        <v>13</v>
      </c>
      <c r="G131" s="5" t="s">
        <v>52</v>
      </c>
      <c r="H131" s="5" t="s">
        <v>252</v>
      </c>
      <c r="I131" s="5"/>
      <c r="J131" s="5"/>
      <c r="K131" s="15">
        <v>39.950000000000003</v>
      </c>
      <c r="L131" s="1">
        <f t="shared" si="87"/>
        <v>171.43999999999988</v>
      </c>
      <c r="M131" s="15">
        <v>4.58</v>
      </c>
      <c r="N131" s="15">
        <v>1323.92</v>
      </c>
      <c r="P131" s="1">
        <f t="shared" si="88"/>
        <v>4765.7199999999903</v>
      </c>
      <c r="Q131" s="109">
        <f t="shared" si="77"/>
        <v>7473.92</v>
      </c>
      <c r="T131" s="15">
        <v>82.999999999999901</v>
      </c>
      <c r="U131" s="15">
        <v>5.71</v>
      </c>
      <c r="V131" s="15">
        <v>3.31</v>
      </c>
      <c r="W131" s="15">
        <v>35</v>
      </c>
      <c r="X131" s="15">
        <v>78.72</v>
      </c>
      <c r="Z131" s="1">
        <v>33.5</v>
      </c>
      <c r="AA131" s="1">
        <v>172.79999999999998</v>
      </c>
      <c r="AC131" s="1">
        <v>4050</v>
      </c>
      <c r="AD131" s="1">
        <v>12360</v>
      </c>
      <c r="AE131" s="1">
        <v>1.17</v>
      </c>
      <c r="AL131" s="26">
        <v>0</v>
      </c>
      <c r="AM131" s="39">
        <v>12</v>
      </c>
      <c r="AN131" s="1">
        <v>12</v>
      </c>
      <c r="AO131" s="39">
        <v>247</v>
      </c>
      <c r="AP131" s="39">
        <v>15</v>
      </c>
      <c r="AQ131" s="39">
        <v>80</v>
      </c>
      <c r="AR131" s="1">
        <v>54.88</v>
      </c>
      <c r="BC131" s="1"/>
      <c r="BF131" s="110">
        <v>1</v>
      </c>
      <c r="BY131" s="1"/>
      <c r="CG131" s="39">
        <f t="shared" si="89"/>
        <v>0</v>
      </c>
      <c r="CH131" s="39">
        <f t="shared" si="89"/>
        <v>0</v>
      </c>
      <c r="CI131" s="39">
        <f t="shared" si="89"/>
        <v>0</v>
      </c>
      <c r="CJ131" s="39">
        <f t="shared" si="89"/>
        <v>0</v>
      </c>
      <c r="CK131" s="39">
        <f t="shared" si="89"/>
        <v>0</v>
      </c>
      <c r="CL131" s="39">
        <f t="shared" si="89"/>
        <v>0</v>
      </c>
      <c r="CM131" s="39">
        <f t="shared" si="89"/>
        <v>0</v>
      </c>
      <c r="CO131" s="5"/>
      <c r="CP131" s="5"/>
      <c r="CS131" s="1">
        <f t="shared" si="78"/>
        <v>39.950000000000003</v>
      </c>
      <c r="CT131" s="1">
        <f t="shared" si="79"/>
        <v>0</v>
      </c>
      <c r="CU131" s="1">
        <f t="shared" si="80"/>
        <v>33.5</v>
      </c>
      <c r="CV131" s="1">
        <f t="shared" si="81"/>
        <v>0</v>
      </c>
      <c r="CW131" s="1">
        <f t="shared" si="82"/>
        <v>0</v>
      </c>
      <c r="CX131" s="1">
        <f t="shared" si="83"/>
        <v>0</v>
      </c>
      <c r="CY131" s="1"/>
      <c r="CZ131" s="1"/>
      <c r="DA131" s="1"/>
      <c r="DB131" s="1"/>
      <c r="DC131" s="1"/>
      <c r="DD131" s="1"/>
      <c r="DI131" s="1"/>
      <c r="DJ131" s="1"/>
      <c r="DK131" s="1">
        <f t="shared" si="75"/>
        <v>0</v>
      </c>
      <c r="DL131" s="1">
        <f t="shared" si="76"/>
        <v>0</v>
      </c>
      <c r="DT131" s="1"/>
      <c r="DZ131" s="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</row>
    <row r="132" spans="1:156" ht="12" customHeight="1">
      <c r="A132" s="1">
        <f t="shared" si="84"/>
        <v>5</v>
      </c>
      <c r="B132" s="4">
        <f t="shared" si="85"/>
        <v>41208</v>
      </c>
      <c r="C132" s="4">
        <f t="shared" si="86"/>
        <v>41214</v>
      </c>
      <c r="D132" s="5" t="s">
        <v>20</v>
      </c>
      <c r="E132" s="1">
        <v>8</v>
      </c>
      <c r="F132" s="5" t="s">
        <v>13</v>
      </c>
      <c r="G132" s="5" t="s">
        <v>52</v>
      </c>
      <c r="H132" s="5" t="s">
        <v>252</v>
      </c>
      <c r="I132" s="5"/>
      <c r="J132" s="5"/>
      <c r="K132" s="15">
        <v>46.71</v>
      </c>
      <c r="L132" s="1">
        <f t="shared" si="87"/>
        <v>218.14999999999989</v>
      </c>
      <c r="M132" s="15">
        <v>9.1099999999999905</v>
      </c>
      <c r="N132" s="15">
        <v>1618.46</v>
      </c>
      <c r="P132" s="1">
        <f t="shared" si="88"/>
        <v>6384.1799999999903</v>
      </c>
      <c r="Q132" s="109">
        <f t="shared" si="77"/>
        <v>9092.380000000001</v>
      </c>
      <c r="T132" s="15">
        <v>82.999999999999901</v>
      </c>
      <c r="U132" s="15">
        <v>5.71</v>
      </c>
      <c r="V132" s="15">
        <v>3.46</v>
      </c>
      <c r="W132" s="15"/>
      <c r="X132" s="15"/>
      <c r="Z132" s="1">
        <v>25.3</v>
      </c>
      <c r="AA132" s="1">
        <v>198.1</v>
      </c>
      <c r="AC132" s="1">
        <v>4440</v>
      </c>
      <c r="AD132" s="1">
        <v>16800</v>
      </c>
      <c r="AE132" s="1">
        <v>1.56</v>
      </c>
      <c r="AL132" s="26">
        <v>4.57</v>
      </c>
      <c r="AM132" s="39">
        <v>40</v>
      </c>
      <c r="AN132" s="1">
        <v>40</v>
      </c>
      <c r="AO132" s="39">
        <v>244</v>
      </c>
      <c r="AP132" s="39">
        <v>43</v>
      </c>
      <c r="AQ132" s="39">
        <v>123</v>
      </c>
      <c r="AR132" s="1">
        <v>57.82</v>
      </c>
      <c r="AT132" s="1">
        <v>9.26</v>
      </c>
      <c r="AV132" s="15">
        <v>0.94</v>
      </c>
      <c r="AW132" s="15">
        <v>3.92</v>
      </c>
      <c r="AX132" s="15">
        <v>6.13</v>
      </c>
      <c r="AY132" s="15">
        <v>0.78</v>
      </c>
      <c r="AZ132" s="15">
        <v>381.29999999999995</v>
      </c>
      <c r="BC132" s="1"/>
      <c r="BD132" s="1">
        <v>94</v>
      </c>
      <c r="BE132" s="1">
        <v>9260</v>
      </c>
      <c r="BF132" s="110">
        <v>2</v>
      </c>
      <c r="BY132" s="1"/>
      <c r="CG132" s="39">
        <f t="shared" si="89"/>
        <v>0</v>
      </c>
      <c r="CH132" s="39">
        <f t="shared" si="89"/>
        <v>0</v>
      </c>
      <c r="CI132" s="39">
        <f t="shared" si="89"/>
        <v>0</v>
      </c>
      <c r="CJ132" s="39">
        <f t="shared" si="89"/>
        <v>0</v>
      </c>
      <c r="CK132" s="39">
        <f t="shared" si="89"/>
        <v>0</v>
      </c>
      <c r="CL132" s="39">
        <f t="shared" si="89"/>
        <v>0</v>
      </c>
      <c r="CM132" s="39">
        <f t="shared" si="89"/>
        <v>0</v>
      </c>
      <c r="CO132" s="5"/>
      <c r="CP132" s="5"/>
      <c r="CS132" s="1">
        <f t="shared" si="78"/>
        <v>46.71</v>
      </c>
      <c r="CT132" s="1">
        <f t="shared" si="79"/>
        <v>0</v>
      </c>
      <c r="CU132" s="1">
        <f t="shared" si="80"/>
        <v>25.3</v>
      </c>
      <c r="CV132" s="1">
        <f t="shared" si="81"/>
        <v>0</v>
      </c>
      <c r="CW132" s="1">
        <f t="shared" si="82"/>
        <v>0</v>
      </c>
      <c r="CX132" s="1">
        <f t="shared" si="83"/>
        <v>0</v>
      </c>
      <c r="CY132" s="1"/>
      <c r="CZ132" s="1"/>
      <c r="DA132" s="1"/>
      <c r="DB132" s="1"/>
      <c r="DC132" s="1"/>
      <c r="DD132" s="1"/>
      <c r="DI132" s="1"/>
      <c r="DJ132" s="1"/>
      <c r="DK132" s="1">
        <f t="shared" si="75"/>
        <v>0</v>
      </c>
      <c r="DL132" s="1">
        <f t="shared" si="76"/>
        <v>0</v>
      </c>
      <c r="DT132" s="1"/>
      <c r="DZ132" s="1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</row>
    <row r="133" spans="1:156" ht="12" customHeight="1">
      <c r="A133" s="1">
        <f t="shared" si="84"/>
        <v>6</v>
      </c>
      <c r="B133" s="4">
        <f t="shared" si="85"/>
        <v>41215</v>
      </c>
      <c r="C133" s="4">
        <f t="shared" si="86"/>
        <v>41221</v>
      </c>
      <c r="D133" s="5" t="s">
        <v>20</v>
      </c>
      <c r="E133" s="1">
        <v>8</v>
      </c>
      <c r="F133" s="5" t="s">
        <v>13</v>
      </c>
      <c r="G133" s="5" t="s">
        <v>52</v>
      </c>
      <c r="H133" s="5" t="s">
        <v>252</v>
      </c>
      <c r="I133" s="5"/>
      <c r="J133" s="5"/>
      <c r="K133" s="15">
        <v>47.2</v>
      </c>
      <c r="L133" s="1">
        <f t="shared" si="87"/>
        <v>265.34999999999991</v>
      </c>
      <c r="M133" s="15">
        <v>17.6299999999999</v>
      </c>
      <c r="N133" s="15">
        <v>1394.69</v>
      </c>
      <c r="P133" s="1">
        <f t="shared" si="88"/>
        <v>7778.8699999999899</v>
      </c>
      <c r="Q133" s="109">
        <f t="shared" si="77"/>
        <v>10487.070000000002</v>
      </c>
      <c r="T133" s="15">
        <v>81</v>
      </c>
      <c r="U133" s="15">
        <v>4.5999999999999899</v>
      </c>
      <c r="V133" s="15">
        <v>2.95</v>
      </c>
      <c r="W133" s="15">
        <v>35</v>
      </c>
      <c r="X133" s="15">
        <v>74.48</v>
      </c>
      <c r="Z133" s="1">
        <v>32.799999999999997</v>
      </c>
      <c r="AA133" s="1">
        <v>230.89999999999998</v>
      </c>
      <c r="AC133" s="1">
        <v>4959.9999999999991</v>
      </c>
      <c r="AD133" s="1">
        <v>21760</v>
      </c>
      <c r="AE133" s="1">
        <v>2.06</v>
      </c>
      <c r="AL133" s="26">
        <v>3.81</v>
      </c>
      <c r="AM133" s="39">
        <v>20</v>
      </c>
      <c r="AN133" s="1">
        <v>20</v>
      </c>
      <c r="AO133" s="39">
        <v>222</v>
      </c>
      <c r="AP133" s="39">
        <v>42</v>
      </c>
      <c r="AQ133" s="39">
        <v>165</v>
      </c>
      <c r="AR133" s="1">
        <v>59.78</v>
      </c>
      <c r="BC133" s="1"/>
      <c r="BF133" s="110">
        <v>2</v>
      </c>
      <c r="BY133" s="1"/>
      <c r="CG133" s="39">
        <f t="shared" si="89"/>
        <v>0</v>
      </c>
      <c r="CH133" s="39">
        <f t="shared" si="89"/>
        <v>0</v>
      </c>
      <c r="CI133" s="39">
        <f t="shared" si="89"/>
        <v>0</v>
      </c>
      <c r="CJ133" s="39">
        <f t="shared" si="89"/>
        <v>0</v>
      </c>
      <c r="CK133" s="39">
        <f t="shared" si="89"/>
        <v>0</v>
      </c>
      <c r="CL133" s="39">
        <f t="shared" si="89"/>
        <v>0</v>
      </c>
      <c r="CM133" s="39">
        <f t="shared" si="89"/>
        <v>0</v>
      </c>
      <c r="CO133" s="5"/>
      <c r="CP133" s="5"/>
      <c r="CS133" s="1">
        <f t="shared" si="78"/>
        <v>47.2</v>
      </c>
      <c r="CT133" s="1">
        <f t="shared" si="79"/>
        <v>0</v>
      </c>
      <c r="CU133" s="1">
        <f t="shared" si="80"/>
        <v>32.799999999999997</v>
      </c>
      <c r="CV133" s="1">
        <f t="shared" si="81"/>
        <v>0</v>
      </c>
      <c r="CW133" s="1">
        <f t="shared" si="82"/>
        <v>0</v>
      </c>
      <c r="CX133" s="1">
        <f t="shared" si="83"/>
        <v>0</v>
      </c>
      <c r="CY133" s="1"/>
      <c r="CZ133" s="1"/>
      <c r="DA133" s="1"/>
      <c r="DB133" s="1"/>
      <c r="DC133" s="1"/>
      <c r="DD133" s="1"/>
      <c r="DI133" s="1"/>
      <c r="DJ133" s="1"/>
      <c r="DK133" s="1">
        <f t="shared" si="75"/>
        <v>0</v>
      </c>
      <c r="DL133" s="1">
        <f t="shared" si="76"/>
        <v>0</v>
      </c>
      <c r="DT133" s="1"/>
      <c r="DZ133" s="1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</row>
    <row r="134" spans="1:156" ht="12" customHeight="1">
      <c r="A134" s="1">
        <f t="shared" si="84"/>
        <v>7</v>
      </c>
      <c r="B134" s="4">
        <f t="shared" si="85"/>
        <v>41222</v>
      </c>
      <c r="C134" s="4">
        <f t="shared" si="86"/>
        <v>41228</v>
      </c>
      <c r="D134" s="5" t="s">
        <v>20</v>
      </c>
      <c r="E134" s="1">
        <v>8</v>
      </c>
      <c r="F134" s="5" t="s">
        <v>13</v>
      </c>
      <c r="G134" s="5" t="s">
        <v>52</v>
      </c>
      <c r="H134" s="5" t="s">
        <v>252</v>
      </c>
      <c r="I134" s="5"/>
      <c r="J134" s="5"/>
      <c r="K134" s="15">
        <v>55.89</v>
      </c>
      <c r="L134" s="1">
        <f t="shared" si="87"/>
        <v>321.2399999999999</v>
      </c>
      <c r="M134" s="15">
        <v>12.81</v>
      </c>
      <c r="N134" s="15">
        <v>1623.65</v>
      </c>
      <c r="P134" s="1">
        <f t="shared" si="88"/>
        <v>9402.5199999999895</v>
      </c>
      <c r="Q134" s="109">
        <f t="shared" si="77"/>
        <v>12110.720000000001</v>
      </c>
      <c r="T134" s="15">
        <v>81</v>
      </c>
      <c r="U134" s="15">
        <v>4.5999999999999899</v>
      </c>
      <c r="V134" s="15">
        <v>2.91</v>
      </c>
      <c r="W134" s="15"/>
      <c r="X134" s="15"/>
      <c r="AL134" s="26">
        <v>0.5</v>
      </c>
      <c r="AM134" s="39">
        <v>35</v>
      </c>
      <c r="AN134" s="1">
        <v>35</v>
      </c>
      <c r="AO134" s="39">
        <v>232</v>
      </c>
      <c r="AP134" s="39">
        <v>25</v>
      </c>
      <c r="AQ134" s="39">
        <v>190</v>
      </c>
      <c r="AR134" s="1">
        <v>56.42</v>
      </c>
      <c r="BC134" s="1"/>
      <c r="BF134" s="110">
        <v>2</v>
      </c>
      <c r="BY134" s="1"/>
      <c r="CG134" s="39">
        <f t="shared" si="89"/>
        <v>0</v>
      </c>
      <c r="CH134" s="39">
        <f t="shared" si="89"/>
        <v>0</v>
      </c>
      <c r="CI134" s="39">
        <f t="shared" si="89"/>
        <v>0</v>
      </c>
      <c r="CJ134" s="39">
        <f t="shared" si="89"/>
        <v>0</v>
      </c>
      <c r="CK134" s="39">
        <f t="shared" si="89"/>
        <v>0</v>
      </c>
      <c r="CL134" s="39">
        <f t="shared" si="89"/>
        <v>0</v>
      </c>
      <c r="CM134" s="39">
        <f t="shared" si="89"/>
        <v>0</v>
      </c>
      <c r="CO134" s="5"/>
      <c r="CP134" s="5"/>
      <c r="CS134" s="1">
        <f t="shared" si="78"/>
        <v>55.89</v>
      </c>
      <c r="CT134" s="1">
        <f t="shared" si="79"/>
        <v>0</v>
      </c>
      <c r="CU134" s="1">
        <f t="shared" si="80"/>
        <v>0</v>
      </c>
      <c r="CV134" s="1">
        <f t="shared" si="81"/>
        <v>0</v>
      </c>
      <c r="CW134" s="1">
        <f t="shared" si="82"/>
        <v>0</v>
      </c>
      <c r="CX134" s="1">
        <f t="shared" si="83"/>
        <v>0</v>
      </c>
      <c r="CY134" s="1"/>
      <c r="CZ134" s="1"/>
      <c r="DA134" s="1"/>
      <c r="DB134" s="1"/>
      <c r="DC134" s="1"/>
      <c r="DD134" s="1"/>
      <c r="DI134" s="1"/>
      <c r="DJ134" s="1"/>
      <c r="DK134" s="1">
        <f t="shared" si="75"/>
        <v>0</v>
      </c>
      <c r="DL134" s="1">
        <f t="shared" si="76"/>
        <v>0</v>
      </c>
      <c r="DT134" s="1"/>
      <c r="DZ134" s="1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</row>
    <row r="135" spans="1:156" ht="12" customHeight="1">
      <c r="A135" s="1">
        <f t="shared" si="84"/>
        <v>8</v>
      </c>
      <c r="B135" s="4">
        <f t="shared" si="85"/>
        <v>41229</v>
      </c>
      <c r="C135" s="4">
        <f t="shared" si="86"/>
        <v>41235</v>
      </c>
      <c r="D135" s="5" t="s">
        <v>20</v>
      </c>
      <c r="E135" s="1">
        <v>8</v>
      </c>
      <c r="F135" s="5" t="s">
        <v>13</v>
      </c>
      <c r="G135" s="5" t="s">
        <v>52</v>
      </c>
      <c r="H135" s="5" t="s">
        <v>252</v>
      </c>
      <c r="I135" s="5"/>
      <c r="J135" s="5"/>
      <c r="K135" s="15">
        <v>57.5</v>
      </c>
      <c r="L135" s="1">
        <f t="shared" si="87"/>
        <v>378.7399999999999</v>
      </c>
      <c r="M135" s="15">
        <v>13.8599999999999</v>
      </c>
      <c r="N135" s="15">
        <v>1582.27</v>
      </c>
      <c r="P135" s="1">
        <f t="shared" si="88"/>
        <v>10984.78999999999</v>
      </c>
      <c r="Q135" s="109">
        <f t="shared" si="77"/>
        <v>13692.990000000002</v>
      </c>
      <c r="T135" s="15">
        <v>77</v>
      </c>
      <c r="U135" s="15">
        <v>3.7</v>
      </c>
      <c r="V135" s="15">
        <v>2.75</v>
      </c>
      <c r="W135" s="15">
        <v>33.72</v>
      </c>
      <c r="X135" s="15">
        <v>66.790000000000006</v>
      </c>
      <c r="AL135" s="26">
        <v>0.25</v>
      </c>
      <c r="AM135" s="39">
        <v>30</v>
      </c>
      <c r="AN135" s="1">
        <v>30</v>
      </c>
      <c r="AO135" s="39">
        <v>189</v>
      </c>
      <c r="AP135" s="39">
        <v>73</v>
      </c>
      <c r="AQ135" s="39">
        <v>263</v>
      </c>
      <c r="AR135" s="1">
        <v>44.8</v>
      </c>
      <c r="AT135" s="1">
        <v>16.04</v>
      </c>
      <c r="AV135" s="15">
        <v>0.91</v>
      </c>
      <c r="AW135" s="15">
        <v>6.79</v>
      </c>
      <c r="AX135" s="15">
        <v>2.88</v>
      </c>
      <c r="AY135" s="15">
        <v>0.83</v>
      </c>
      <c r="AZ135" s="15">
        <v>175.1</v>
      </c>
      <c r="BC135" s="1"/>
      <c r="BD135" s="1">
        <v>91</v>
      </c>
      <c r="BE135" s="1">
        <v>16040</v>
      </c>
      <c r="BF135" s="110">
        <v>3</v>
      </c>
      <c r="BY135" s="1"/>
      <c r="CG135" s="39">
        <f t="shared" si="89"/>
        <v>0</v>
      </c>
      <c r="CH135" s="39">
        <f t="shared" si="89"/>
        <v>0</v>
      </c>
      <c r="CI135" s="39">
        <f t="shared" si="89"/>
        <v>0</v>
      </c>
      <c r="CJ135" s="39">
        <f t="shared" si="89"/>
        <v>0</v>
      </c>
      <c r="CK135" s="39">
        <f t="shared" si="89"/>
        <v>0</v>
      </c>
      <c r="CL135" s="39">
        <f t="shared" si="89"/>
        <v>0</v>
      </c>
      <c r="CM135" s="39">
        <f t="shared" si="89"/>
        <v>0</v>
      </c>
      <c r="CO135" s="5"/>
      <c r="CP135" s="5"/>
      <c r="CS135" s="1">
        <f t="shared" si="78"/>
        <v>57.5</v>
      </c>
      <c r="CT135" s="1">
        <f t="shared" si="79"/>
        <v>0</v>
      </c>
      <c r="CU135" s="1">
        <f t="shared" si="80"/>
        <v>0</v>
      </c>
      <c r="CV135" s="1">
        <f t="shared" si="81"/>
        <v>0</v>
      </c>
      <c r="CW135" s="1">
        <f t="shared" si="82"/>
        <v>0</v>
      </c>
      <c r="CX135" s="1">
        <f t="shared" si="83"/>
        <v>0</v>
      </c>
      <c r="CY135" s="1"/>
      <c r="CZ135" s="1"/>
      <c r="DA135" s="1"/>
      <c r="DB135" s="1"/>
      <c r="DC135" s="1"/>
      <c r="DD135" s="1"/>
      <c r="DI135" s="1"/>
      <c r="DJ135" s="1"/>
      <c r="DK135" s="1">
        <f t="shared" si="75"/>
        <v>0</v>
      </c>
      <c r="DL135" s="1">
        <f t="shared" si="76"/>
        <v>0</v>
      </c>
      <c r="DT135" s="1"/>
      <c r="DZ135" s="1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</row>
    <row r="136" spans="1:156" ht="12" customHeight="1">
      <c r="A136" s="1">
        <f t="shared" si="84"/>
        <v>9</v>
      </c>
      <c r="B136" s="4">
        <f t="shared" si="85"/>
        <v>41236</v>
      </c>
      <c r="C136" s="4">
        <f t="shared" si="86"/>
        <v>41242</v>
      </c>
      <c r="D136" s="5" t="s">
        <v>20</v>
      </c>
      <c r="E136" s="1">
        <v>8</v>
      </c>
      <c r="F136" s="5" t="s">
        <v>13</v>
      </c>
      <c r="G136" s="5" t="s">
        <v>52</v>
      </c>
      <c r="H136" s="5" t="s">
        <v>252</v>
      </c>
      <c r="I136" s="5"/>
      <c r="J136" s="5"/>
      <c r="K136" s="15">
        <v>62.96</v>
      </c>
      <c r="L136" s="1">
        <f t="shared" si="87"/>
        <v>441.69999999999987</v>
      </c>
      <c r="M136" s="15">
        <v>0.68999999999999895</v>
      </c>
      <c r="N136" s="15">
        <v>1725.8499999999899</v>
      </c>
      <c r="P136" s="1">
        <f t="shared" si="88"/>
        <v>12710.639999999979</v>
      </c>
      <c r="Q136" s="109">
        <f t="shared" si="77"/>
        <v>15418.839999999991</v>
      </c>
      <c r="T136" s="15">
        <v>77</v>
      </c>
      <c r="U136" s="15">
        <v>3.7</v>
      </c>
      <c r="V136" s="15">
        <v>2.74</v>
      </c>
      <c r="W136" s="15"/>
      <c r="X136" s="15"/>
      <c r="AL136" s="26">
        <v>0</v>
      </c>
      <c r="AM136" s="39"/>
      <c r="AN136" s="1"/>
      <c r="BC136" s="1"/>
      <c r="BF136" s="110">
        <v>3</v>
      </c>
      <c r="BY136" s="1"/>
      <c r="CG136" s="39">
        <f t="shared" si="89"/>
        <v>0</v>
      </c>
      <c r="CH136" s="39">
        <f t="shared" si="89"/>
        <v>0</v>
      </c>
      <c r="CI136" s="39">
        <f t="shared" si="89"/>
        <v>0</v>
      </c>
      <c r="CJ136" s="39">
        <f t="shared" si="89"/>
        <v>0</v>
      </c>
      <c r="CK136" s="39">
        <f t="shared" si="89"/>
        <v>0</v>
      </c>
      <c r="CL136" s="39">
        <f t="shared" si="89"/>
        <v>0</v>
      </c>
      <c r="CM136" s="39">
        <f t="shared" si="89"/>
        <v>0</v>
      </c>
      <c r="CO136" s="5"/>
      <c r="CP136" s="5"/>
      <c r="CS136" s="1">
        <f t="shared" si="78"/>
        <v>62.96</v>
      </c>
      <c r="CT136" s="1">
        <f t="shared" si="79"/>
        <v>0</v>
      </c>
      <c r="CU136" s="1">
        <f t="shared" si="80"/>
        <v>0</v>
      </c>
      <c r="CV136" s="1">
        <f t="shared" si="81"/>
        <v>0</v>
      </c>
      <c r="CW136" s="1">
        <f t="shared" si="82"/>
        <v>0</v>
      </c>
      <c r="CX136" s="1">
        <f t="shared" si="83"/>
        <v>0</v>
      </c>
      <c r="CY136" s="1"/>
      <c r="CZ136" s="1"/>
      <c r="DA136" s="1"/>
      <c r="DB136" s="1"/>
      <c r="DC136" s="1"/>
      <c r="DD136" s="1"/>
      <c r="DI136" s="1"/>
      <c r="DJ136" s="1"/>
      <c r="DK136" s="1">
        <f t="shared" si="75"/>
        <v>0</v>
      </c>
      <c r="DL136" s="1">
        <f t="shared" si="76"/>
        <v>0</v>
      </c>
      <c r="DT136" s="1"/>
      <c r="DZ136" s="1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</row>
    <row r="137" spans="1:156" ht="12" customHeight="1">
      <c r="A137" s="1">
        <f t="shared" si="84"/>
        <v>10</v>
      </c>
      <c r="B137" s="4">
        <f t="shared" si="85"/>
        <v>41243</v>
      </c>
      <c r="C137" s="4">
        <f t="shared" si="86"/>
        <v>41249</v>
      </c>
      <c r="D137" s="5" t="s">
        <v>20</v>
      </c>
      <c r="E137" s="1">
        <v>8</v>
      </c>
      <c r="F137" s="5" t="s">
        <v>13</v>
      </c>
      <c r="G137" s="5" t="s">
        <v>52</v>
      </c>
      <c r="H137" s="5" t="s">
        <v>252</v>
      </c>
      <c r="I137" s="5"/>
      <c r="J137" s="25" t="s">
        <v>72</v>
      </c>
      <c r="K137" s="15">
        <v>16.73</v>
      </c>
      <c r="L137" s="1">
        <f t="shared" si="87"/>
        <v>458.42999999999989</v>
      </c>
      <c r="M137" s="15">
        <v>0.05</v>
      </c>
      <c r="N137" s="15">
        <v>373.81</v>
      </c>
      <c r="P137" s="1">
        <f t="shared" si="88"/>
        <v>13084.449999999979</v>
      </c>
      <c r="Q137" s="109">
        <f t="shared" si="77"/>
        <v>15792.649999999991</v>
      </c>
      <c r="T137" s="15">
        <v>19</v>
      </c>
      <c r="U137" s="15">
        <v>0.4</v>
      </c>
      <c r="V137" s="15">
        <v>2.23</v>
      </c>
      <c r="W137" s="15">
        <v>1.47</v>
      </c>
      <c r="X137" s="15">
        <v>0.28000000000000003</v>
      </c>
      <c r="AL137" s="26">
        <v>56.13</v>
      </c>
      <c r="AM137" s="39"/>
      <c r="AN137" s="1"/>
      <c r="BC137" s="1"/>
      <c r="BF137" s="110">
        <v>3</v>
      </c>
      <c r="BY137" s="1"/>
      <c r="CG137" s="39">
        <f t="shared" si="89"/>
        <v>15.51</v>
      </c>
      <c r="CH137" s="39">
        <f t="shared" si="89"/>
        <v>55.737142857142864</v>
      </c>
      <c r="CI137" s="39">
        <f t="shared" si="89"/>
        <v>1.0542857142857143</v>
      </c>
      <c r="CJ137" s="39">
        <f t="shared" si="89"/>
        <v>16.767142857142858</v>
      </c>
      <c r="CK137" s="39">
        <f t="shared" si="89"/>
        <v>25.419999999999998</v>
      </c>
      <c r="CL137" s="39">
        <f t="shared" si="89"/>
        <v>0</v>
      </c>
      <c r="CM137" s="39">
        <f t="shared" si="89"/>
        <v>1.2314285714285713</v>
      </c>
      <c r="CO137" s="5"/>
      <c r="CP137" s="5"/>
      <c r="CS137" s="1">
        <f t="shared" si="78"/>
        <v>16.73</v>
      </c>
      <c r="CT137" s="1">
        <f t="shared" si="79"/>
        <v>0</v>
      </c>
      <c r="CU137" s="1">
        <f t="shared" si="80"/>
        <v>0</v>
      </c>
      <c r="CV137" s="1">
        <f t="shared" si="81"/>
        <v>0</v>
      </c>
      <c r="CW137" s="1">
        <f t="shared" si="82"/>
        <v>0</v>
      </c>
      <c r="CX137" s="1">
        <f t="shared" si="83"/>
        <v>0</v>
      </c>
      <c r="CY137" s="1"/>
      <c r="CZ137" s="1"/>
      <c r="DA137" s="1"/>
      <c r="DB137" s="1"/>
      <c r="DC137" s="1"/>
      <c r="DD137" s="1"/>
      <c r="DI137" s="1"/>
      <c r="DJ137" s="1"/>
      <c r="DK137" s="1">
        <f t="shared" si="75"/>
        <v>0</v>
      </c>
      <c r="DL137" s="1">
        <f t="shared" si="76"/>
        <v>0</v>
      </c>
      <c r="DT137" s="1"/>
      <c r="DZ137" s="1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</row>
    <row r="138" spans="1:156" ht="12" customHeight="1">
      <c r="A138" s="1">
        <f t="shared" si="84"/>
        <v>11</v>
      </c>
      <c r="B138" s="4">
        <f t="shared" si="85"/>
        <v>41250</v>
      </c>
      <c r="C138" s="4">
        <f t="shared" si="86"/>
        <v>41256</v>
      </c>
      <c r="D138" s="5" t="s">
        <v>20</v>
      </c>
      <c r="E138" s="1">
        <v>8</v>
      </c>
      <c r="F138" s="5" t="s">
        <v>52</v>
      </c>
      <c r="G138" s="5" t="s">
        <v>51</v>
      </c>
      <c r="H138" s="5" t="s">
        <v>251</v>
      </c>
      <c r="I138" s="71" t="s">
        <v>110</v>
      </c>
      <c r="J138" s="5"/>
      <c r="K138" s="15">
        <v>16.420000000000002</v>
      </c>
      <c r="L138" s="1">
        <f t="shared" si="87"/>
        <v>474.84999999999991</v>
      </c>
      <c r="M138" s="15">
        <v>3.1099999999999901</v>
      </c>
      <c r="N138" s="15">
        <v>329.95999999999901</v>
      </c>
      <c r="Q138" s="109">
        <f t="shared" si="77"/>
        <v>16122.60999999999</v>
      </c>
      <c r="T138" s="15">
        <v>19</v>
      </c>
      <c r="U138" s="15">
        <v>0.4</v>
      </c>
      <c r="V138" s="15">
        <v>2.00999999999999</v>
      </c>
      <c r="W138" s="15"/>
      <c r="X138" s="15"/>
      <c r="Z138" s="1">
        <v>5.0999999999999996</v>
      </c>
      <c r="AA138" s="1">
        <v>5.0999999999999996</v>
      </c>
      <c r="AC138" s="1">
        <v>0</v>
      </c>
      <c r="AD138" s="1">
        <v>0</v>
      </c>
      <c r="AE138" s="1">
        <v>0</v>
      </c>
      <c r="AF138" s="1">
        <v>0</v>
      </c>
      <c r="AJ138" s="1">
        <v>0</v>
      </c>
      <c r="AL138" s="26">
        <v>5.8</v>
      </c>
      <c r="AM138" s="39"/>
      <c r="AN138" s="1"/>
      <c r="AT138" s="1">
        <v>17.329999999999998</v>
      </c>
      <c r="AY138" s="15">
        <v>0.84</v>
      </c>
      <c r="BE138" s="1">
        <v>17330</v>
      </c>
      <c r="BF138" s="110">
        <v>4</v>
      </c>
      <c r="BM138" s="1">
        <v>8.1999999999999993</v>
      </c>
      <c r="BN138" s="1">
        <v>8.1999999999999993</v>
      </c>
      <c r="BO138" s="1">
        <v>0.01</v>
      </c>
      <c r="BP138" s="1">
        <v>1</v>
      </c>
      <c r="BY138" s="1"/>
      <c r="CG138" s="39">
        <f t="shared" si="89"/>
        <v>19.134285714285713</v>
      </c>
      <c r="CH138" s="39">
        <f t="shared" si="89"/>
        <v>55.631428571428572</v>
      </c>
      <c r="CI138" s="39">
        <f t="shared" si="89"/>
        <v>1.2857142857142858</v>
      </c>
      <c r="CJ138" s="39">
        <f t="shared" si="89"/>
        <v>13.659999999999998</v>
      </c>
      <c r="CK138" s="39">
        <f t="shared" si="89"/>
        <v>25.159999999999997</v>
      </c>
      <c r="CL138" s="39">
        <f t="shared" si="89"/>
        <v>0</v>
      </c>
      <c r="CM138" s="39">
        <f t="shared" si="89"/>
        <v>1.4285714285714288</v>
      </c>
      <c r="CO138" s="5"/>
      <c r="CP138" s="5"/>
      <c r="CS138" s="1">
        <f t="shared" si="78"/>
        <v>16.420000000000002</v>
      </c>
      <c r="CT138" s="1">
        <f t="shared" si="79"/>
        <v>8.1999999999999993</v>
      </c>
      <c r="CU138" s="1">
        <f t="shared" si="80"/>
        <v>5.0999999999999996</v>
      </c>
      <c r="CV138" s="1">
        <f t="shared" si="81"/>
        <v>0</v>
      </c>
      <c r="CW138" s="1">
        <f t="shared" si="82"/>
        <v>0</v>
      </c>
      <c r="CX138" s="1">
        <f t="shared" si="83"/>
        <v>0</v>
      </c>
      <c r="CY138" s="1"/>
      <c r="CZ138" s="1"/>
      <c r="DA138" s="1"/>
      <c r="DB138" s="1"/>
      <c r="DC138" s="1"/>
      <c r="DD138" s="1"/>
      <c r="DH138" s="1">
        <f t="shared" ref="DH138:DH162" si="90">T138</f>
        <v>19</v>
      </c>
      <c r="DI138" s="1">
        <f t="shared" ref="DI138:DI162" si="91">N138</f>
        <v>329.95999999999901</v>
      </c>
      <c r="DJ138" s="1">
        <f t="shared" ref="DJ138:DJ162" si="92">DI138*0.85</f>
        <v>280.46599999999916</v>
      </c>
      <c r="DK138" s="1">
        <f t="shared" ref="DK138:DK162" si="93">DI138*1.28</f>
        <v>422.34879999999873</v>
      </c>
      <c r="DL138" s="23">
        <f>DK138*(DH138*0.005+0.55)</f>
        <v>272.41497599999917</v>
      </c>
      <c r="DM138" s="1">
        <f t="shared" ref="DM138:DM162" si="94">IF(BE138="","",BE138)</f>
        <v>17330</v>
      </c>
      <c r="DN138" s="1" t="str">
        <f t="shared" ref="DN138:DN162" si="95">IF(BD138="","",BD138)</f>
        <v/>
      </c>
      <c r="DO138" s="1">
        <f t="shared" ref="DO138:DO162" si="96">AC138</f>
        <v>0</v>
      </c>
      <c r="DP138" s="1">
        <f t="shared" ref="DP138:DP162" si="97">AF138</f>
        <v>0</v>
      </c>
      <c r="DT138" s="130">
        <f>DL138</f>
        <v>272.41497599999917</v>
      </c>
      <c r="EK138" s="1">
        <f>M138</f>
        <v>3.1099999999999901</v>
      </c>
      <c r="EN138"/>
      <c r="EO138"/>
      <c r="EP138"/>
      <c r="EQ138"/>
      <c r="ER138"/>
      <c r="ES138"/>
      <c r="ET138"/>
      <c r="EU138"/>
      <c r="EV138"/>
      <c r="EW138"/>
      <c r="EX138"/>
      <c r="EY138"/>
      <c r="EZ138"/>
    </row>
    <row r="139" spans="1:156" ht="12" customHeight="1">
      <c r="A139" s="71">
        <f t="shared" si="84"/>
        <v>12</v>
      </c>
      <c r="B139" s="72">
        <f t="shared" si="85"/>
        <v>41257</v>
      </c>
      <c r="C139" s="72">
        <f t="shared" si="86"/>
        <v>41263</v>
      </c>
      <c r="D139" s="74" t="s">
        <v>20</v>
      </c>
      <c r="E139" s="71">
        <v>8</v>
      </c>
      <c r="F139" s="74" t="s">
        <v>52</v>
      </c>
      <c r="G139" s="74" t="s">
        <v>51</v>
      </c>
      <c r="H139" s="74" t="s">
        <v>251</v>
      </c>
      <c r="I139" s="74"/>
      <c r="J139" s="74"/>
      <c r="K139" s="76">
        <v>17.559999999999899</v>
      </c>
      <c r="L139" s="71">
        <f>K139</f>
        <v>17.559999999999899</v>
      </c>
      <c r="M139" s="76">
        <v>0</v>
      </c>
      <c r="N139" s="76">
        <v>39.28</v>
      </c>
      <c r="O139" s="71"/>
      <c r="P139" s="71">
        <f>N139</f>
        <v>39.28</v>
      </c>
      <c r="Q139" s="77" t="str">
        <f t="shared" si="77"/>
        <v/>
      </c>
      <c r="R139" s="71"/>
      <c r="S139" s="71"/>
      <c r="T139" s="76">
        <v>2</v>
      </c>
      <c r="U139" s="76">
        <v>0.1</v>
      </c>
      <c r="V139" s="76">
        <v>0.22</v>
      </c>
      <c r="W139" s="76">
        <v>0.13</v>
      </c>
      <c r="X139" s="76">
        <v>0.13</v>
      </c>
      <c r="Y139" s="71"/>
      <c r="Z139" s="71">
        <v>11.2</v>
      </c>
      <c r="AA139" s="71">
        <v>16.299999999999997</v>
      </c>
      <c r="AB139" s="71"/>
      <c r="AC139" s="71">
        <v>0</v>
      </c>
      <c r="AD139" s="71">
        <v>0</v>
      </c>
      <c r="AE139" s="71">
        <v>0</v>
      </c>
      <c r="AF139" s="71">
        <v>3</v>
      </c>
      <c r="AG139" s="71"/>
      <c r="AH139" s="71"/>
      <c r="AI139" s="71"/>
      <c r="AJ139" s="71">
        <v>0.1</v>
      </c>
      <c r="AK139" s="71"/>
      <c r="AL139" s="75">
        <v>24.199999999999996</v>
      </c>
      <c r="AM139" s="112"/>
      <c r="AN139" s="76"/>
      <c r="AO139" s="77"/>
      <c r="AP139" s="77"/>
      <c r="AQ139" s="77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D139" s="71"/>
      <c r="BE139" s="71"/>
      <c r="BF139" s="111"/>
      <c r="BG139" s="71"/>
      <c r="BH139" s="71"/>
      <c r="BI139" s="71"/>
      <c r="BJ139" s="71"/>
      <c r="BK139" s="71"/>
      <c r="BL139" s="71"/>
      <c r="BM139" s="71">
        <v>55.900000000000006</v>
      </c>
      <c r="BN139" s="71">
        <v>64.100000000000009</v>
      </c>
      <c r="BO139" s="71">
        <v>0.04</v>
      </c>
      <c r="BP139" s="71">
        <v>4</v>
      </c>
      <c r="BQ139" s="71"/>
      <c r="BR139" s="71"/>
      <c r="BS139" s="71"/>
      <c r="BT139" s="71"/>
      <c r="BU139" s="71"/>
      <c r="BV139" s="71"/>
      <c r="BW139" s="71"/>
      <c r="BX139" s="77"/>
      <c r="BY139" s="71">
        <v>12.100717999999999</v>
      </c>
      <c r="BZ139" s="71"/>
      <c r="CA139" s="71"/>
      <c r="CB139" s="71"/>
      <c r="CC139" s="71"/>
      <c r="CD139" s="71"/>
      <c r="CE139" s="71"/>
      <c r="CF139" s="71"/>
      <c r="CG139" s="77">
        <f t="shared" ref="CG139:CM148" si="98">CG104</f>
        <v>13.917142857142858</v>
      </c>
      <c r="CH139" s="77">
        <f t="shared" si="98"/>
        <v>60.752857142857138</v>
      </c>
      <c r="CI139" s="77">
        <f t="shared" si="98"/>
        <v>0.79999999999999993</v>
      </c>
      <c r="CJ139" s="77">
        <f t="shared" si="98"/>
        <v>11.865714285714287</v>
      </c>
      <c r="CK139" s="77">
        <f t="shared" si="98"/>
        <v>17.529999999999998</v>
      </c>
      <c r="CL139" s="77">
        <f t="shared" si="98"/>
        <v>0</v>
      </c>
      <c r="CM139" s="77">
        <f t="shared" si="98"/>
        <v>0.89571428571428569</v>
      </c>
      <c r="CN139" s="71"/>
      <c r="CO139" s="74"/>
      <c r="CP139" s="74"/>
      <c r="CQ139" s="71"/>
      <c r="CR139" s="71"/>
      <c r="CS139" s="1">
        <f t="shared" si="78"/>
        <v>17.559999999999899</v>
      </c>
      <c r="CT139" s="1">
        <f t="shared" si="79"/>
        <v>55.900000000000006</v>
      </c>
      <c r="CU139" s="1">
        <f t="shared" si="80"/>
        <v>11.2</v>
      </c>
      <c r="CV139" s="1">
        <f t="shared" si="81"/>
        <v>0</v>
      </c>
      <c r="CW139" s="1">
        <f t="shared" si="82"/>
        <v>0</v>
      </c>
      <c r="CX139" s="1">
        <f t="shared" si="83"/>
        <v>12.100717999999999</v>
      </c>
      <c r="CY139" s="71">
        <f>CS139</f>
        <v>17.559999999999899</v>
      </c>
      <c r="CZ139" s="71">
        <f>CT139</f>
        <v>55.900000000000006</v>
      </c>
      <c r="DA139" s="71">
        <f>CU139</f>
        <v>11.2</v>
      </c>
      <c r="DB139" s="71"/>
      <c r="DC139" s="71"/>
      <c r="DD139" s="71">
        <f>CX139</f>
        <v>12.100717999999999</v>
      </c>
      <c r="DE139" s="1">
        <f>BH139</f>
        <v>0</v>
      </c>
      <c r="DH139" s="1">
        <f t="shared" si="90"/>
        <v>2</v>
      </c>
      <c r="DI139" s="1">
        <f t="shared" si="91"/>
        <v>39.28</v>
      </c>
      <c r="DJ139" s="1">
        <f t="shared" si="92"/>
        <v>33.387999999999998</v>
      </c>
      <c r="DK139" s="1">
        <f t="shared" si="93"/>
        <v>50.278400000000005</v>
      </c>
      <c r="DL139" s="23">
        <f t="shared" ref="DL139:DL143" si="99">DK139*(DH139*0.005+0.55)</f>
        <v>28.155904000000007</v>
      </c>
      <c r="DM139" s="1" t="str">
        <f t="shared" si="94"/>
        <v/>
      </c>
      <c r="DN139" s="1" t="str">
        <f t="shared" si="95"/>
        <v/>
      </c>
      <c r="DO139" s="1">
        <f t="shared" si="96"/>
        <v>0</v>
      </c>
      <c r="DP139" s="1">
        <f t="shared" si="97"/>
        <v>3</v>
      </c>
      <c r="DT139" s="1">
        <f>DT138+DL139</f>
        <v>300.57087999999919</v>
      </c>
      <c r="DZ139" s="1">
        <f>N139</f>
        <v>39.28</v>
      </c>
      <c r="EK139" s="1">
        <f>EK138+M139</f>
        <v>3.1099999999999901</v>
      </c>
      <c r="EN139"/>
      <c r="EO139"/>
      <c r="EP139"/>
      <c r="EQ139"/>
      <c r="ER139"/>
      <c r="ES139"/>
      <c r="ET139"/>
      <c r="EU139"/>
      <c r="EV139"/>
      <c r="EW139"/>
      <c r="EX139"/>
      <c r="EY139"/>
      <c r="EZ139"/>
    </row>
    <row r="140" spans="1:156" ht="12" customHeight="1">
      <c r="A140" s="1">
        <f t="shared" si="84"/>
        <v>13</v>
      </c>
      <c r="B140" s="4">
        <f t="shared" si="85"/>
        <v>41264</v>
      </c>
      <c r="C140" s="4">
        <f t="shared" si="86"/>
        <v>41270</v>
      </c>
      <c r="D140" s="5" t="s">
        <v>20</v>
      </c>
      <c r="E140" s="1">
        <v>8</v>
      </c>
      <c r="F140" s="5" t="s">
        <v>52</v>
      </c>
      <c r="G140" s="5" t="s">
        <v>51</v>
      </c>
      <c r="H140" s="5" t="s">
        <v>251</v>
      </c>
      <c r="J140" s="5"/>
      <c r="K140" s="15">
        <v>16.309999999999899</v>
      </c>
      <c r="L140" s="1">
        <f t="shared" ref="L140:L162" si="100">L139+K140</f>
        <v>33.869999999999798</v>
      </c>
      <c r="M140" s="15">
        <v>0</v>
      </c>
      <c r="N140" s="15">
        <v>35.759999999999899</v>
      </c>
      <c r="P140" s="1">
        <f t="shared" ref="P140:P162" si="101">P139+N140</f>
        <v>75.039999999999907</v>
      </c>
      <c r="Q140" s="109" t="str">
        <f t="shared" si="77"/>
        <v/>
      </c>
      <c r="T140" s="15">
        <v>2</v>
      </c>
      <c r="U140" s="15">
        <v>0.1</v>
      </c>
      <c r="V140" s="15">
        <v>0.22</v>
      </c>
      <c r="W140" s="15"/>
      <c r="X140" s="15"/>
      <c r="Z140" s="1">
        <v>10</v>
      </c>
      <c r="AA140" s="1">
        <v>26.299999999999997</v>
      </c>
      <c r="AC140" s="1">
        <v>100</v>
      </c>
      <c r="AD140" s="1">
        <v>100</v>
      </c>
      <c r="AE140" s="1">
        <v>0</v>
      </c>
      <c r="AF140" s="1">
        <v>7.0000000000000009</v>
      </c>
      <c r="AG140" s="71"/>
      <c r="AJ140" s="1">
        <v>0.1</v>
      </c>
      <c r="AL140" s="26">
        <v>9</v>
      </c>
      <c r="AM140" s="40"/>
      <c r="AN140" s="15"/>
      <c r="AO140" s="39">
        <v>158.89235116500004</v>
      </c>
      <c r="BF140" s="110">
        <v>0</v>
      </c>
      <c r="BM140" s="1">
        <v>54.9</v>
      </c>
      <c r="BN140" s="1">
        <v>119</v>
      </c>
      <c r="BO140" s="1">
        <v>7.0000000000000007E-2</v>
      </c>
      <c r="BP140" s="1">
        <v>7.0000000000000009</v>
      </c>
      <c r="BS140" s="1" t="s">
        <v>207</v>
      </c>
      <c r="BT140" s="1">
        <v>158.89235116500004</v>
      </c>
      <c r="BU140" s="1">
        <v>159</v>
      </c>
      <c r="BV140" s="1">
        <v>114</v>
      </c>
      <c r="BW140" s="1">
        <v>1200</v>
      </c>
      <c r="BX140" s="1">
        <v>-0.10764883499996358</v>
      </c>
      <c r="BY140" s="41">
        <v>18.768170000000001</v>
      </c>
      <c r="BZ140" s="1">
        <v>0</v>
      </c>
      <c r="CA140" s="1">
        <v>0</v>
      </c>
      <c r="CG140" s="39">
        <f t="shared" si="98"/>
        <v>16.511428571428574</v>
      </c>
      <c r="CH140" s="39">
        <f t="shared" si="98"/>
        <v>52.027142857142849</v>
      </c>
      <c r="CI140" s="39">
        <f t="shared" si="98"/>
        <v>1.3057142857142858</v>
      </c>
      <c r="CJ140" s="39">
        <f t="shared" si="98"/>
        <v>12.680000000000001</v>
      </c>
      <c r="CK140" s="39">
        <f t="shared" si="98"/>
        <v>21.089999999999996</v>
      </c>
      <c r="CL140" s="39">
        <f t="shared" si="98"/>
        <v>0</v>
      </c>
      <c r="CM140" s="39">
        <f t="shared" si="98"/>
        <v>0.80142857142857138</v>
      </c>
      <c r="CO140" s="5"/>
      <c r="CP140" s="5"/>
      <c r="CS140" s="1">
        <f t="shared" si="78"/>
        <v>16.309999999999899</v>
      </c>
      <c r="CT140" s="1">
        <f t="shared" si="79"/>
        <v>54.9</v>
      </c>
      <c r="CU140" s="1">
        <f t="shared" si="80"/>
        <v>10</v>
      </c>
      <c r="CV140" s="1">
        <f t="shared" si="81"/>
        <v>0</v>
      </c>
      <c r="CW140" s="1">
        <f t="shared" si="82"/>
        <v>0</v>
      </c>
      <c r="CX140" s="1">
        <f t="shared" si="83"/>
        <v>18.768170000000001</v>
      </c>
      <c r="CY140" s="1">
        <f>CY139+CS140</f>
        <v>33.869999999999798</v>
      </c>
      <c r="CZ140" s="1">
        <f>CZ139+CT140</f>
        <v>110.80000000000001</v>
      </c>
      <c r="DA140" s="1">
        <f>DA139+CU140</f>
        <v>21.2</v>
      </c>
      <c r="DB140" s="1"/>
      <c r="DC140" s="1"/>
      <c r="DD140" s="1">
        <f>DD139+CX140</f>
        <v>30.868887999999998</v>
      </c>
      <c r="DE140" s="39">
        <f>DE139+BH140</f>
        <v>0</v>
      </c>
      <c r="DH140" s="1">
        <f t="shared" si="90"/>
        <v>2</v>
      </c>
      <c r="DI140" s="1">
        <f t="shared" si="91"/>
        <v>35.759999999999899</v>
      </c>
      <c r="DJ140" s="1">
        <f t="shared" si="92"/>
        <v>30.395999999999912</v>
      </c>
      <c r="DK140" s="1">
        <f t="shared" si="93"/>
        <v>45.772799999999869</v>
      </c>
      <c r="DL140" s="23">
        <f t="shared" si="99"/>
        <v>25.632767999999928</v>
      </c>
      <c r="DM140" s="1" t="str">
        <f t="shared" si="94"/>
        <v/>
      </c>
      <c r="DN140" s="1" t="str">
        <f t="shared" si="95"/>
        <v/>
      </c>
      <c r="DO140" s="1">
        <f t="shared" si="96"/>
        <v>100</v>
      </c>
      <c r="DP140" s="1">
        <f t="shared" si="97"/>
        <v>7.0000000000000009</v>
      </c>
      <c r="DT140" s="1">
        <f t="shared" ref="DT140:DT162" si="102">DT139+DL140</f>
        <v>326.20364799999913</v>
      </c>
      <c r="DZ140" s="1">
        <f>DZ139+N140</f>
        <v>75.039999999999907</v>
      </c>
      <c r="EK140" s="1">
        <f t="shared" ref="EK140:EK164" si="103">EK139+M140</f>
        <v>3.1099999999999901</v>
      </c>
      <c r="EN140"/>
      <c r="EO140"/>
      <c r="EP140"/>
      <c r="EQ140"/>
      <c r="ER140"/>
      <c r="ES140"/>
      <c r="ET140"/>
      <c r="EU140"/>
      <c r="EV140"/>
      <c r="EW140"/>
      <c r="EX140"/>
      <c r="EY140"/>
      <c r="EZ140"/>
    </row>
    <row r="141" spans="1:156" ht="12" customHeight="1">
      <c r="A141" s="1">
        <f t="shared" si="84"/>
        <v>14</v>
      </c>
      <c r="B141" s="4">
        <f t="shared" si="85"/>
        <v>41271</v>
      </c>
      <c r="C141" s="4">
        <f t="shared" si="86"/>
        <v>41277</v>
      </c>
      <c r="D141" s="5" t="s">
        <v>20</v>
      </c>
      <c r="E141" s="1">
        <v>8</v>
      </c>
      <c r="F141" s="5" t="s">
        <v>52</v>
      </c>
      <c r="G141" s="5" t="s">
        <v>51</v>
      </c>
      <c r="H141" s="5" t="s">
        <v>251</v>
      </c>
      <c r="I141" s="5"/>
      <c r="J141" s="5"/>
      <c r="K141" s="15">
        <v>15.1099999999999</v>
      </c>
      <c r="L141" s="1">
        <f t="shared" si="100"/>
        <v>48.979999999999698</v>
      </c>
      <c r="M141" s="15">
        <v>1.48</v>
      </c>
      <c r="N141" s="15">
        <v>265.70999999999901</v>
      </c>
      <c r="P141" s="1">
        <f t="shared" si="101"/>
        <v>340.74999999999892</v>
      </c>
      <c r="Q141" s="109" t="str">
        <f t="shared" si="77"/>
        <v/>
      </c>
      <c r="T141" s="15">
        <v>12</v>
      </c>
      <c r="U141" s="15">
        <v>0.23</v>
      </c>
      <c r="V141" s="15">
        <v>1.76</v>
      </c>
      <c r="W141" s="15">
        <v>1.18</v>
      </c>
      <c r="X141" s="15">
        <v>1.18</v>
      </c>
      <c r="Z141" s="1">
        <v>11.499999999999998</v>
      </c>
      <c r="AA141" s="1">
        <v>37.799999999999997</v>
      </c>
      <c r="AC141" s="1">
        <v>300</v>
      </c>
      <c r="AD141" s="1">
        <v>400</v>
      </c>
      <c r="AE141" s="1">
        <v>0</v>
      </c>
      <c r="AF141" s="1">
        <v>16</v>
      </c>
      <c r="AG141" s="71"/>
      <c r="AJ141" s="1">
        <v>0.4</v>
      </c>
      <c r="AL141" s="26">
        <v>2.4</v>
      </c>
      <c r="AM141" s="40">
        <v>14.265804999999999</v>
      </c>
      <c r="AN141" s="15"/>
      <c r="BF141" s="110">
        <v>0</v>
      </c>
      <c r="BM141" s="1">
        <v>53.8</v>
      </c>
      <c r="BN141" s="1">
        <v>172.8</v>
      </c>
      <c r="BO141" s="1">
        <v>0.13</v>
      </c>
      <c r="BP141" s="1">
        <v>13</v>
      </c>
      <c r="BY141" s="41">
        <v>26.836934999999997</v>
      </c>
      <c r="CG141" s="39">
        <f t="shared" si="98"/>
        <v>11.912857142857144</v>
      </c>
      <c r="CH141" s="39">
        <f t="shared" si="98"/>
        <v>50.888571428571424</v>
      </c>
      <c r="CI141" s="39">
        <f t="shared" si="98"/>
        <v>1.06</v>
      </c>
      <c r="CJ141" s="39">
        <f t="shared" si="98"/>
        <v>13.141428571428573</v>
      </c>
      <c r="CK141" s="39">
        <f t="shared" si="98"/>
        <v>21.32</v>
      </c>
      <c r="CL141" s="39">
        <f t="shared" si="98"/>
        <v>0</v>
      </c>
      <c r="CM141" s="39">
        <f t="shared" si="98"/>
        <v>1.5757142857142858</v>
      </c>
      <c r="CO141" s="5"/>
      <c r="CP141" s="5"/>
      <c r="CS141" s="1">
        <f t="shared" si="78"/>
        <v>15.1099999999999</v>
      </c>
      <c r="CT141" s="1">
        <f t="shared" si="79"/>
        <v>53.8</v>
      </c>
      <c r="CU141" s="1">
        <f t="shared" si="80"/>
        <v>11.499999999999998</v>
      </c>
      <c r="CV141" s="1">
        <f t="shared" si="81"/>
        <v>0</v>
      </c>
      <c r="CW141" s="1">
        <f t="shared" si="82"/>
        <v>0</v>
      </c>
      <c r="CX141" s="1">
        <f t="shared" si="83"/>
        <v>26.836934999999997</v>
      </c>
      <c r="CY141" s="1">
        <f t="shared" ref="CY141:DA155" si="104">CY140+CS141</f>
        <v>48.979999999999698</v>
      </c>
      <c r="CZ141" s="1">
        <f t="shared" si="104"/>
        <v>164.60000000000002</v>
      </c>
      <c r="DA141" s="1">
        <f t="shared" si="104"/>
        <v>32.699999999999996</v>
      </c>
      <c r="DB141" s="1"/>
      <c r="DC141" s="1"/>
      <c r="DD141" s="1">
        <f t="shared" ref="DD141:DD155" si="105">DD140+CX141</f>
        <v>57.705822999999995</v>
      </c>
      <c r="DE141" s="39">
        <f t="shared" ref="DE141:DE155" si="106">DE140+BH141</f>
        <v>0</v>
      </c>
      <c r="DH141" s="1">
        <f t="shared" si="90"/>
        <v>12</v>
      </c>
      <c r="DI141" s="1">
        <f t="shared" si="91"/>
        <v>265.70999999999901</v>
      </c>
      <c r="DJ141" s="1">
        <f t="shared" si="92"/>
        <v>225.85349999999914</v>
      </c>
      <c r="DK141" s="1">
        <f t="shared" si="93"/>
        <v>340.10879999999872</v>
      </c>
      <c r="DL141" s="23">
        <f t="shared" si="99"/>
        <v>207.46636799999925</v>
      </c>
      <c r="DM141" s="1" t="str">
        <f t="shared" si="94"/>
        <v/>
      </c>
      <c r="DN141" s="1" t="str">
        <f t="shared" si="95"/>
        <v/>
      </c>
      <c r="DO141" s="1">
        <f t="shared" si="96"/>
        <v>300</v>
      </c>
      <c r="DP141" s="1">
        <f t="shared" si="97"/>
        <v>16</v>
      </c>
      <c r="DT141" s="1">
        <f t="shared" si="102"/>
        <v>533.67001599999844</v>
      </c>
      <c r="DZ141" s="1">
        <f t="shared" ref="DZ141:DZ162" si="107">DZ140+N141</f>
        <v>340.74999999999892</v>
      </c>
      <c r="EK141" s="1">
        <f t="shared" si="103"/>
        <v>4.5899999999999901</v>
      </c>
      <c r="EN141"/>
      <c r="EO141"/>
      <c r="EP141"/>
      <c r="EQ141"/>
      <c r="ER141"/>
      <c r="ES141"/>
      <c r="ET141"/>
      <c r="EU141"/>
      <c r="EV141"/>
      <c r="EW141"/>
      <c r="EX141"/>
      <c r="EY141"/>
      <c r="EZ141"/>
    </row>
    <row r="142" spans="1:156" ht="12" customHeight="1">
      <c r="A142" s="1">
        <f t="shared" si="84"/>
        <v>15</v>
      </c>
      <c r="B142" s="4">
        <f t="shared" si="85"/>
        <v>41278</v>
      </c>
      <c r="C142" s="4">
        <f t="shared" si="86"/>
        <v>41284</v>
      </c>
      <c r="D142" s="5" t="s">
        <v>20</v>
      </c>
      <c r="E142" s="1">
        <v>8</v>
      </c>
      <c r="F142" s="5" t="s">
        <v>52</v>
      </c>
      <c r="G142" s="5" t="s">
        <v>51</v>
      </c>
      <c r="H142" s="5" t="s">
        <v>251</v>
      </c>
      <c r="I142" s="5"/>
      <c r="J142" s="5"/>
      <c r="K142" s="15">
        <v>35.380000000000003</v>
      </c>
      <c r="L142" s="1">
        <f t="shared" si="100"/>
        <v>84.359999999999701</v>
      </c>
      <c r="M142" s="15">
        <v>4.66</v>
      </c>
      <c r="N142" s="15">
        <v>844.50999999999897</v>
      </c>
      <c r="P142" s="1">
        <f t="shared" si="101"/>
        <v>1185.2599999999979</v>
      </c>
      <c r="Q142" s="109">
        <f t="shared" si="77"/>
        <v>1280</v>
      </c>
      <c r="T142" s="15">
        <v>35.999999999999901</v>
      </c>
      <c r="U142" s="15">
        <v>0.83999999999999897</v>
      </c>
      <c r="V142" s="15">
        <v>2.39</v>
      </c>
      <c r="W142" s="15">
        <v>2.42</v>
      </c>
      <c r="X142" s="15">
        <v>2.44</v>
      </c>
      <c r="Z142" s="1">
        <v>17.399999999999999</v>
      </c>
      <c r="AA142" s="1">
        <v>55.199999999999996</v>
      </c>
      <c r="AC142" s="1">
        <v>600</v>
      </c>
      <c r="AD142" s="1">
        <v>1000</v>
      </c>
      <c r="AE142" s="1">
        <v>0</v>
      </c>
      <c r="AF142" s="1">
        <v>35</v>
      </c>
      <c r="AG142" s="71"/>
      <c r="AJ142" s="1">
        <v>0.9</v>
      </c>
      <c r="AL142" s="26">
        <v>0.2</v>
      </c>
      <c r="AM142" s="40">
        <v>51.462143999999988</v>
      </c>
      <c r="AN142" s="15"/>
      <c r="AO142" s="39">
        <v>160.58253874500002</v>
      </c>
      <c r="AP142" s="39">
        <v>49.971956420000005</v>
      </c>
      <c r="AQ142" s="39">
        <v>49.971956420000005</v>
      </c>
      <c r="AS142" s="15"/>
      <c r="AT142" s="15">
        <v>1.28</v>
      </c>
      <c r="AU142" s="15"/>
      <c r="AV142" s="15">
        <v>0.37</v>
      </c>
      <c r="AW142" s="15">
        <v>1.17</v>
      </c>
      <c r="AX142" s="15">
        <v>0.23</v>
      </c>
      <c r="AY142" s="15">
        <v>0.88</v>
      </c>
      <c r="AZ142" s="1">
        <v>277.20000000000005</v>
      </c>
      <c r="BA142" s="15">
        <v>64.8</v>
      </c>
      <c r="BB142" s="1">
        <v>5.05</v>
      </c>
      <c r="BC142" s="23">
        <v>0</v>
      </c>
      <c r="BD142" s="1">
        <v>37</v>
      </c>
      <c r="BE142" s="1">
        <v>1280</v>
      </c>
      <c r="BF142" s="110">
        <v>1</v>
      </c>
      <c r="BH142" s="39">
        <f t="shared" ref="BH142:BH155" si="108">AP142</f>
        <v>49.971956420000005</v>
      </c>
      <c r="BM142" s="1">
        <v>28.7</v>
      </c>
      <c r="BN142" s="1">
        <v>201.5</v>
      </c>
      <c r="BO142" s="1">
        <v>0.36</v>
      </c>
      <c r="BP142" s="1">
        <v>36</v>
      </c>
      <c r="BS142" s="1" t="s">
        <v>172</v>
      </c>
      <c r="BT142" s="1">
        <v>160.58253874500002</v>
      </c>
      <c r="BU142" s="1">
        <v>159</v>
      </c>
      <c r="BV142" s="1">
        <v>114</v>
      </c>
      <c r="BW142" s="1">
        <v>1200</v>
      </c>
      <c r="BX142" s="1">
        <v>1.5825387450000221</v>
      </c>
      <c r="BY142" s="41">
        <v>35.421432000000003</v>
      </c>
      <c r="BZ142" s="1">
        <v>35</v>
      </c>
      <c r="CA142" s="1">
        <v>50</v>
      </c>
      <c r="CG142" s="39">
        <f t="shared" si="98"/>
        <v>12.858571428571427</v>
      </c>
      <c r="CH142" s="39">
        <f t="shared" si="98"/>
        <v>51.79</v>
      </c>
      <c r="CI142" s="39">
        <f t="shared" si="98"/>
        <v>1.0457142857142858</v>
      </c>
      <c r="CJ142" s="39">
        <f t="shared" si="98"/>
        <v>11.762857142857143</v>
      </c>
      <c r="CK142" s="39">
        <f t="shared" si="98"/>
        <v>18.54</v>
      </c>
      <c r="CL142" s="39">
        <f t="shared" si="98"/>
        <v>0</v>
      </c>
      <c r="CM142" s="39">
        <f t="shared" si="98"/>
        <v>1.2842857142857143</v>
      </c>
      <c r="CO142" s="5"/>
      <c r="CP142" s="5"/>
      <c r="CS142" s="1">
        <f t="shared" si="78"/>
        <v>35.380000000000003</v>
      </c>
      <c r="CT142" s="1">
        <f t="shared" si="79"/>
        <v>28.7</v>
      </c>
      <c r="CU142" s="1">
        <f t="shared" si="80"/>
        <v>17.399999999999999</v>
      </c>
      <c r="CV142" s="1">
        <f t="shared" si="81"/>
        <v>0</v>
      </c>
      <c r="CW142" s="1">
        <f t="shared" si="82"/>
        <v>35</v>
      </c>
      <c r="CX142" s="1">
        <f t="shared" si="83"/>
        <v>35.421432000000003</v>
      </c>
      <c r="CY142" s="1">
        <f t="shared" si="104"/>
        <v>84.359999999999701</v>
      </c>
      <c r="CZ142" s="1">
        <f t="shared" si="104"/>
        <v>193.3</v>
      </c>
      <c r="DA142" s="1">
        <f t="shared" si="104"/>
        <v>50.099999999999994</v>
      </c>
      <c r="DB142" s="1"/>
      <c r="DC142" s="1"/>
      <c r="DD142" s="1">
        <f t="shared" si="105"/>
        <v>93.127254999999991</v>
      </c>
      <c r="DE142" s="39">
        <f t="shared" si="106"/>
        <v>49.971956420000005</v>
      </c>
      <c r="DH142" s="1">
        <f t="shared" si="90"/>
        <v>35.999999999999901</v>
      </c>
      <c r="DI142" s="1">
        <f t="shared" si="91"/>
        <v>844.50999999999897</v>
      </c>
      <c r="DJ142" s="1">
        <f t="shared" si="92"/>
        <v>717.83349999999905</v>
      </c>
      <c r="DK142" s="1">
        <f t="shared" si="93"/>
        <v>1080.9727999999986</v>
      </c>
      <c r="DL142" s="23">
        <f t="shared" si="99"/>
        <v>789.11014399999851</v>
      </c>
      <c r="DM142" s="1">
        <f t="shared" si="94"/>
        <v>1280</v>
      </c>
      <c r="DN142" s="1">
        <f t="shared" si="95"/>
        <v>37</v>
      </c>
      <c r="DO142" s="1">
        <f t="shared" si="96"/>
        <v>600</v>
      </c>
      <c r="DP142" s="1">
        <f t="shared" si="97"/>
        <v>35</v>
      </c>
      <c r="DT142" s="130">
        <f t="shared" si="102"/>
        <v>1322.7801599999971</v>
      </c>
      <c r="DZ142" s="130">
        <f t="shared" si="107"/>
        <v>1185.2599999999979</v>
      </c>
      <c r="EK142" s="1">
        <f t="shared" si="103"/>
        <v>9.2499999999999893</v>
      </c>
      <c r="EN142"/>
      <c r="EO142"/>
      <c r="EP142"/>
      <c r="EQ142"/>
      <c r="ER142"/>
      <c r="ES142"/>
      <c r="ET142"/>
      <c r="EU142"/>
      <c r="EV142"/>
      <c r="EW142"/>
      <c r="EX142"/>
      <c r="EY142"/>
      <c r="EZ142"/>
    </row>
    <row r="143" spans="1:156" ht="12" customHeight="1">
      <c r="A143" s="1">
        <f t="shared" si="84"/>
        <v>16</v>
      </c>
      <c r="B143" s="4">
        <f t="shared" si="85"/>
        <v>41285</v>
      </c>
      <c r="C143" s="4">
        <f t="shared" si="86"/>
        <v>41291</v>
      </c>
      <c r="D143" s="5" t="s">
        <v>20</v>
      </c>
      <c r="E143" s="1">
        <v>8</v>
      </c>
      <c r="F143" s="5" t="s">
        <v>52</v>
      </c>
      <c r="G143" s="5" t="s">
        <v>51</v>
      </c>
      <c r="H143" s="5" t="s">
        <v>251</v>
      </c>
      <c r="I143" s="5"/>
      <c r="J143" s="5"/>
      <c r="K143" s="15">
        <v>39.8599999999999</v>
      </c>
      <c r="L143" s="1">
        <f t="shared" si="100"/>
        <v>124.2199999999996</v>
      </c>
      <c r="M143" s="15">
        <v>0.1</v>
      </c>
      <c r="N143" s="15">
        <v>816.61</v>
      </c>
      <c r="P143" s="1">
        <f t="shared" si="101"/>
        <v>2001.8699999999981</v>
      </c>
      <c r="Q143" s="109">
        <f t="shared" si="77"/>
        <v>2096.61</v>
      </c>
      <c r="T143" s="15">
        <v>35.999999999999901</v>
      </c>
      <c r="U143" s="15">
        <v>0.83999999999999897</v>
      </c>
      <c r="V143" s="15">
        <v>2.0499999999999901</v>
      </c>
      <c r="W143" s="15"/>
      <c r="X143" s="15"/>
      <c r="Z143" s="1">
        <v>33.6</v>
      </c>
      <c r="AA143" s="1">
        <v>88.8</v>
      </c>
      <c r="AC143" s="1">
        <v>1000</v>
      </c>
      <c r="AD143" s="1">
        <v>2000</v>
      </c>
      <c r="AE143" s="1">
        <v>0</v>
      </c>
      <c r="AF143" s="1">
        <v>56.999999999999993</v>
      </c>
      <c r="AG143" s="71"/>
      <c r="AJ143" s="1">
        <v>1.6</v>
      </c>
      <c r="AL143" s="26">
        <v>6.2</v>
      </c>
      <c r="AM143" s="40">
        <v>26.123647999999999</v>
      </c>
      <c r="AN143" s="15"/>
      <c r="AO143" s="39">
        <v>151.70905395</v>
      </c>
      <c r="AP143" s="39">
        <v>41.197132795000023</v>
      </c>
      <c r="AQ143" s="39">
        <v>91.169089215000028</v>
      </c>
      <c r="BF143" s="110">
        <v>1</v>
      </c>
      <c r="BH143" s="39">
        <f t="shared" si="108"/>
        <v>41.197132795000023</v>
      </c>
      <c r="BM143" s="1">
        <v>29.6</v>
      </c>
      <c r="BN143" s="1">
        <v>231.1</v>
      </c>
      <c r="BO143" s="1">
        <v>0.57999999999999996</v>
      </c>
      <c r="BP143" s="1">
        <v>57.999999999999993</v>
      </c>
      <c r="BS143" s="1" t="s">
        <v>173</v>
      </c>
      <c r="BT143" s="1">
        <v>151.70905395</v>
      </c>
      <c r="BU143" s="1">
        <v>159</v>
      </c>
      <c r="BV143" s="1">
        <v>114</v>
      </c>
      <c r="BW143" s="1">
        <v>1200</v>
      </c>
      <c r="BX143" s="1">
        <v>-7.2909460500000023</v>
      </c>
      <c r="BY143" s="41">
        <v>43.71958699999999</v>
      </c>
      <c r="BZ143" s="1">
        <v>50</v>
      </c>
      <c r="CA143" s="1">
        <v>32</v>
      </c>
      <c r="CB143" s="1">
        <v>5.05</v>
      </c>
      <c r="CG143" s="39">
        <f t="shared" si="98"/>
        <v>14.55857142857143</v>
      </c>
      <c r="CH143" s="39">
        <f t="shared" si="98"/>
        <v>57.211428571428577</v>
      </c>
      <c r="CI143" s="39">
        <f t="shared" si="98"/>
        <v>0.88285714285714278</v>
      </c>
      <c r="CJ143" s="39">
        <f t="shared" si="98"/>
        <v>10.261428571428571</v>
      </c>
      <c r="CK143" s="39">
        <f t="shared" si="98"/>
        <v>15.91</v>
      </c>
      <c r="CL143" s="39">
        <f t="shared" si="98"/>
        <v>0</v>
      </c>
      <c r="CM143" s="39">
        <f t="shared" si="98"/>
        <v>1.2657142857142856</v>
      </c>
      <c r="CO143" s="5"/>
      <c r="CP143" s="5"/>
      <c r="CS143" s="1">
        <f t="shared" si="78"/>
        <v>39.8599999999999</v>
      </c>
      <c r="CT143" s="1">
        <f t="shared" si="79"/>
        <v>29.6</v>
      </c>
      <c r="CU143" s="1">
        <f t="shared" si="80"/>
        <v>33.6</v>
      </c>
      <c r="CV143" s="1">
        <f t="shared" si="81"/>
        <v>0</v>
      </c>
      <c r="CW143" s="1">
        <f t="shared" si="82"/>
        <v>50</v>
      </c>
      <c r="CX143" s="1">
        <f t="shared" si="83"/>
        <v>43.71958699999999</v>
      </c>
      <c r="CY143" s="1">
        <f t="shared" si="104"/>
        <v>124.2199999999996</v>
      </c>
      <c r="CZ143" s="1">
        <f t="shared" si="104"/>
        <v>222.9</v>
      </c>
      <c r="DA143" s="1">
        <f t="shared" si="104"/>
        <v>83.699999999999989</v>
      </c>
      <c r="DB143" s="1"/>
      <c r="DC143" s="1"/>
      <c r="DD143" s="1">
        <f t="shared" si="105"/>
        <v>136.84684199999998</v>
      </c>
      <c r="DE143" s="39">
        <f t="shared" si="106"/>
        <v>91.169089215000028</v>
      </c>
      <c r="DH143" s="1">
        <f t="shared" si="90"/>
        <v>35.999999999999901</v>
      </c>
      <c r="DI143" s="1">
        <f t="shared" si="91"/>
        <v>816.61</v>
      </c>
      <c r="DJ143" s="1">
        <f t="shared" si="92"/>
        <v>694.11850000000004</v>
      </c>
      <c r="DK143" s="1">
        <f t="shared" si="93"/>
        <v>1045.2608</v>
      </c>
      <c r="DL143" s="23">
        <f t="shared" si="99"/>
        <v>763.04038399999956</v>
      </c>
      <c r="DM143" s="1" t="str">
        <f t="shared" si="94"/>
        <v/>
      </c>
      <c r="DN143" s="1" t="str">
        <f t="shared" si="95"/>
        <v/>
      </c>
      <c r="DO143" s="1">
        <f t="shared" si="96"/>
        <v>1000</v>
      </c>
      <c r="DP143" s="1">
        <f t="shared" si="97"/>
        <v>56.999999999999993</v>
      </c>
      <c r="DT143" s="1">
        <f t="shared" si="102"/>
        <v>2085.8205439999965</v>
      </c>
      <c r="DZ143" s="1">
        <f t="shared" si="107"/>
        <v>2001.8699999999981</v>
      </c>
      <c r="EK143" s="1">
        <f t="shared" si="103"/>
        <v>9.349999999999989</v>
      </c>
      <c r="EN143"/>
      <c r="EO143"/>
      <c r="EP143"/>
      <c r="EQ143"/>
      <c r="ER143"/>
      <c r="ES143"/>
      <c r="ET143"/>
      <c r="EU143"/>
      <c r="EV143"/>
      <c r="EW143"/>
      <c r="EX143"/>
      <c r="EY143"/>
      <c r="EZ143"/>
    </row>
    <row r="144" spans="1:156" ht="12" customHeight="1">
      <c r="A144" s="1">
        <f t="shared" si="84"/>
        <v>17</v>
      </c>
      <c r="B144" s="4">
        <f t="shared" si="85"/>
        <v>41292</v>
      </c>
      <c r="C144" s="4">
        <f t="shared" si="86"/>
        <v>41298</v>
      </c>
      <c r="D144" s="5" t="s">
        <v>20</v>
      </c>
      <c r="E144" s="1">
        <v>8</v>
      </c>
      <c r="F144" s="5" t="s">
        <v>52</v>
      </c>
      <c r="G144" s="5" t="s">
        <v>51</v>
      </c>
      <c r="H144" s="5" t="s">
        <v>251</v>
      </c>
      <c r="I144" s="5"/>
      <c r="J144" s="5"/>
      <c r="K144" s="15">
        <v>44.2</v>
      </c>
      <c r="L144" s="1">
        <f t="shared" si="100"/>
        <v>168.41999999999962</v>
      </c>
      <c r="M144" s="15">
        <v>8.32</v>
      </c>
      <c r="N144" s="15">
        <v>1548.97</v>
      </c>
      <c r="P144" s="1">
        <f t="shared" si="101"/>
        <v>3550.8399999999983</v>
      </c>
      <c r="Q144" s="109">
        <f t="shared" si="77"/>
        <v>3645.58</v>
      </c>
      <c r="T144" s="15">
        <v>73.999999999999901</v>
      </c>
      <c r="U144" s="15">
        <v>3.0499999999999901</v>
      </c>
      <c r="V144" s="15">
        <v>3.5</v>
      </c>
      <c r="W144" s="15">
        <v>9.64</v>
      </c>
      <c r="X144" s="15">
        <v>17.77</v>
      </c>
      <c r="Z144" s="1">
        <v>40.299999999999997</v>
      </c>
      <c r="AA144" s="1">
        <v>129.1</v>
      </c>
      <c r="AC144" s="1">
        <v>1500</v>
      </c>
      <c r="AD144" s="1">
        <v>3500</v>
      </c>
      <c r="AE144" s="1">
        <v>0</v>
      </c>
      <c r="AF144" s="1">
        <v>76</v>
      </c>
      <c r="AG144" s="71"/>
      <c r="AJ144" s="1">
        <v>2.7</v>
      </c>
      <c r="AL144" s="26">
        <v>0.2</v>
      </c>
      <c r="AM144" s="40">
        <v>33.378602000000001</v>
      </c>
      <c r="AN144" s="15"/>
      <c r="AO144" s="39">
        <v>148.32867879</v>
      </c>
      <c r="AP144" s="39">
        <v>36.958977160000003</v>
      </c>
      <c r="AQ144" s="39">
        <v>128.12806637500003</v>
      </c>
      <c r="BF144" s="110">
        <v>1</v>
      </c>
      <c r="BH144" s="39">
        <f t="shared" si="108"/>
        <v>36.958977160000003</v>
      </c>
      <c r="BM144" s="1">
        <v>39.500000000000007</v>
      </c>
      <c r="BN144" s="1">
        <v>270.60000000000002</v>
      </c>
      <c r="BO144" s="1">
        <v>0.81</v>
      </c>
      <c r="BP144" s="1">
        <v>81</v>
      </c>
      <c r="BS144" s="1" t="s">
        <v>174</v>
      </c>
      <c r="BT144" s="1">
        <v>148.32867879</v>
      </c>
      <c r="BU144" s="1">
        <v>159</v>
      </c>
      <c r="BV144" s="1">
        <v>114</v>
      </c>
      <c r="BW144" s="1">
        <v>1200</v>
      </c>
      <c r="BX144" s="1">
        <v>-10.671321210000002</v>
      </c>
      <c r="BY144" s="41">
        <v>39.610793999999999</v>
      </c>
      <c r="BZ144" s="1">
        <v>50</v>
      </c>
      <c r="CA144" s="1">
        <v>50</v>
      </c>
      <c r="CG144" s="39">
        <f t="shared" si="98"/>
        <v>14.38</v>
      </c>
      <c r="CH144" s="39">
        <f t="shared" si="98"/>
        <v>52.214285714285715</v>
      </c>
      <c r="CI144" s="39">
        <f t="shared" si="98"/>
        <v>1.077142857142857</v>
      </c>
      <c r="CJ144" s="39">
        <f t="shared" si="98"/>
        <v>7.8142857142857141</v>
      </c>
      <c r="CK144" s="39">
        <f t="shared" si="98"/>
        <v>17.049999999999997</v>
      </c>
      <c r="CL144" s="39">
        <f t="shared" si="98"/>
        <v>0</v>
      </c>
      <c r="CM144" s="39">
        <f t="shared" si="98"/>
        <v>1.705714285714286</v>
      </c>
      <c r="CO144" s="5"/>
      <c r="CP144" s="5"/>
      <c r="CS144" s="1">
        <f t="shared" si="78"/>
        <v>44.2</v>
      </c>
      <c r="CT144" s="1">
        <f t="shared" si="79"/>
        <v>39.500000000000007</v>
      </c>
      <c r="CU144" s="1">
        <f t="shared" si="80"/>
        <v>40.299999999999997</v>
      </c>
      <c r="CV144" s="1">
        <f t="shared" si="81"/>
        <v>0</v>
      </c>
      <c r="CW144" s="1">
        <f t="shared" si="82"/>
        <v>50</v>
      </c>
      <c r="CX144" s="1">
        <f t="shared" si="83"/>
        <v>39.610793999999999</v>
      </c>
      <c r="CY144" s="1">
        <f t="shared" si="104"/>
        <v>168.41999999999962</v>
      </c>
      <c r="CZ144" s="1">
        <f t="shared" si="104"/>
        <v>262.40000000000003</v>
      </c>
      <c r="DA144" s="1">
        <f t="shared" si="104"/>
        <v>123.99999999999999</v>
      </c>
      <c r="DB144" s="1"/>
      <c r="DC144" s="1"/>
      <c r="DD144" s="1">
        <f t="shared" si="105"/>
        <v>176.45763599999998</v>
      </c>
      <c r="DE144" s="39">
        <f t="shared" si="106"/>
        <v>128.12806637500003</v>
      </c>
      <c r="DH144" s="1">
        <f t="shared" si="90"/>
        <v>73.999999999999901</v>
      </c>
      <c r="DI144" s="1">
        <f t="shared" si="91"/>
        <v>1548.97</v>
      </c>
      <c r="DJ144" s="1">
        <f t="shared" si="92"/>
        <v>1316.6244999999999</v>
      </c>
      <c r="DK144" s="1">
        <f t="shared" si="93"/>
        <v>1982.6816000000001</v>
      </c>
      <c r="DL144" s="23">
        <f>DK144*0.9</f>
        <v>1784.41344</v>
      </c>
      <c r="DM144" s="1" t="str">
        <f t="shared" si="94"/>
        <v/>
      </c>
      <c r="DN144" s="1" t="str">
        <f t="shared" si="95"/>
        <v/>
      </c>
      <c r="DO144" s="1">
        <f t="shared" si="96"/>
        <v>1500</v>
      </c>
      <c r="DP144" s="1">
        <f t="shared" si="97"/>
        <v>76</v>
      </c>
      <c r="DT144" s="1">
        <f t="shared" si="102"/>
        <v>3870.2339839999968</v>
      </c>
      <c r="DZ144" s="1">
        <f t="shared" si="107"/>
        <v>3550.8399999999983</v>
      </c>
      <c r="EK144" s="1">
        <f t="shared" si="103"/>
        <v>17.669999999999987</v>
      </c>
      <c r="EN144"/>
      <c r="EO144"/>
      <c r="EP144"/>
      <c r="EQ144"/>
      <c r="ER144"/>
      <c r="ES144"/>
      <c r="ET144"/>
      <c r="EU144"/>
      <c r="EV144"/>
      <c r="EW144"/>
      <c r="EX144"/>
      <c r="EY144"/>
      <c r="EZ144"/>
    </row>
    <row r="145" spans="1:156" ht="12" customHeight="1">
      <c r="A145" s="1">
        <f t="shared" si="84"/>
        <v>18</v>
      </c>
      <c r="B145" s="4">
        <f t="shared" si="85"/>
        <v>41299</v>
      </c>
      <c r="C145" s="4">
        <f t="shared" si="86"/>
        <v>41305</v>
      </c>
      <c r="D145" s="5" t="s">
        <v>20</v>
      </c>
      <c r="E145" s="1">
        <v>8</v>
      </c>
      <c r="F145" s="5" t="s">
        <v>52</v>
      </c>
      <c r="G145" s="5" t="s">
        <v>51</v>
      </c>
      <c r="H145" s="5" t="s">
        <v>251</v>
      </c>
      <c r="I145" s="5"/>
      <c r="J145" s="5"/>
      <c r="K145" s="15">
        <v>50.85</v>
      </c>
      <c r="L145" s="1">
        <f t="shared" si="100"/>
        <v>219.26999999999961</v>
      </c>
      <c r="M145" s="15">
        <v>1.9299999999999899</v>
      </c>
      <c r="N145" s="15">
        <v>2012.38</v>
      </c>
      <c r="P145" s="1">
        <f t="shared" si="101"/>
        <v>5563.2199999999984</v>
      </c>
      <c r="Q145" s="109">
        <f t="shared" si="77"/>
        <v>5657.96</v>
      </c>
      <c r="T145" s="15">
        <v>83.999999999999901</v>
      </c>
      <c r="U145" s="15">
        <v>6.04</v>
      </c>
      <c r="V145" s="15">
        <v>3.96</v>
      </c>
      <c r="W145" s="15">
        <v>18.75</v>
      </c>
      <c r="X145" s="15">
        <v>42.9</v>
      </c>
      <c r="Z145" s="1">
        <v>48.899999999999991</v>
      </c>
      <c r="AA145" s="1">
        <v>178</v>
      </c>
      <c r="AC145" s="1">
        <v>1900</v>
      </c>
      <c r="AD145" s="1">
        <v>5400</v>
      </c>
      <c r="AE145" s="1">
        <v>0</v>
      </c>
      <c r="AF145" s="1">
        <v>87</v>
      </c>
      <c r="AG145" s="71"/>
      <c r="AJ145" s="1">
        <v>3.8</v>
      </c>
      <c r="AL145" s="26">
        <v>0.2</v>
      </c>
      <c r="AM145" s="40">
        <v>45.823116000000006</v>
      </c>
      <c r="AN145" s="15"/>
      <c r="AO145" s="39">
        <v>143.25811605000001</v>
      </c>
      <c r="AP145" s="39">
        <v>51.093678739999994</v>
      </c>
      <c r="AQ145" s="39">
        <v>179.22174511500003</v>
      </c>
      <c r="BF145" s="110">
        <v>1</v>
      </c>
      <c r="BH145" s="39">
        <f t="shared" si="108"/>
        <v>51.093678739999994</v>
      </c>
      <c r="BM145" s="1">
        <v>45.4</v>
      </c>
      <c r="BN145" s="1">
        <v>316</v>
      </c>
      <c r="BO145" s="1">
        <v>1</v>
      </c>
      <c r="BP145" s="1">
        <v>100</v>
      </c>
      <c r="BS145" s="1" t="s">
        <v>175</v>
      </c>
      <c r="BT145" s="1">
        <v>143.25811605000001</v>
      </c>
      <c r="BU145" s="1">
        <v>159</v>
      </c>
      <c r="BV145" s="1">
        <v>114</v>
      </c>
      <c r="BW145" s="1">
        <v>1200</v>
      </c>
      <c r="BX145" s="1">
        <v>-15.741883949999988</v>
      </c>
      <c r="BY145" s="41">
        <v>53.346508999999998</v>
      </c>
      <c r="BZ145" s="1">
        <v>40</v>
      </c>
      <c r="CA145" s="1">
        <v>0</v>
      </c>
      <c r="CG145" s="39">
        <f t="shared" si="98"/>
        <v>0</v>
      </c>
      <c r="CH145" s="39">
        <f t="shared" si="98"/>
        <v>0</v>
      </c>
      <c r="CI145" s="39">
        <f t="shared" si="98"/>
        <v>0</v>
      </c>
      <c r="CJ145" s="39">
        <f t="shared" si="98"/>
        <v>0</v>
      </c>
      <c r="CK145" s="39">
        <f t="shared" si="98"/>
        <v>0</v>
      </c>
      <c r="CL145" s="39">
        <f t="shared" si="98"/>
        <v>0</v>
      </c>
      <c r="CM145" s="39">
        <f t="shared" si="98"/>
        <v>0</v>
      </c>
      <c r="CO145" s="5"/>
      <c r="CP145" s="5"/>
      <c r="CS145" s="1">
        <f t="shared" si="78"/>
        <v>50.85</v>
      </c>
      <c r="CT145" s="1">
        <f t="shared" si="79"/>
        <v>45.4</v>
      </c>
      <c r="CU145" s="1">
        <f t="shared" si="80"/>
        <v>48.899999999999991</v>
      </c>
      <c r="CV145" s="1">
        <f t="shared" si="81"/>
        <v>0</v>
      </c>
      <c r="CW145" s="1">
        <f t="shared" si="82"/>
        <v>40</v>
      </c>
      <c r="CX145" s="1">
        <f t="shared" si="83"/>
        <v>53.346508999999998</v>
      </c>
      <c r="CY145" s="1">
        <f t="shared" si="104"/>
        <v>219.26999999999961</v>
      </c>
      <c r="CZ145" s="1">
        <f t="shared" si="104"/>
        <v>307.8</v>
      </c>
      <c r="DA145" s="1">
        <f t="shared" si="104"/>
        <v>172.89999999999998</v>
      </c>
      <c r="DB145" s="1"/>
      <c r="DC145" s="1"/>
      <c r="DD145" s="1">
        <f t="shared" si="105"/>
        <v>229.80414499999998</v>
      </c>
      <c r="DE145" s="39">
        <f t="shared" si="106"/>
        <v>179.22174511500003</v>
      </c>
      <c r="DH145" s="1">
        <f t="shared" si="90"/>
        <v>83.999999999999901</v>
      </c>
      <c r="DI145" s="1">
        <f t="shared" si="91"/>
        <v>2012.38</v>
      </c>
      <c r="DJ145" s="1">
        <f t="shared" si="92"/>
        <v>1710.5230000000001</v>
      </c>
      <c r="DK145" s="1">
        <f t="shared" si="93"/>
        <v>2575.8464000000004</v>
      </c>
      <c r="DL145" s="23">
        <f t="shared" ref="DL145:DL162" si="109">DK145*0.9</f>
        <v>2318.2617600000003</v>
      </c>
      <c r="DM145" s="1" t="str">
        <f t="shared" si="94"/>
        <v/>
      </c>
      <c r="DN145" s="1" t="str">
        <f t="shared" si="95"/>
        <v/>
      </c>
      <c r="DO145" s="1">
        <f t="shared" si="96"/>
        <v>1900</v>
      </c>
      <c r="DP145" s="1">
        <f t="shared" si="97"/>
        <v>87</v>
      </c>
      <c r="DT145" s="1">
        <f t="shared" si="102"/>
        <v>6188.4957439999971</v>
      </c>
      <c r="DZ145" s="1">
        <f t="shared" si="107"/>
        <v>5563.2199999999984</v>
      </c>
      <c r="EK145" s="1">
        <f t="shared" si="103"/>
        <v>19.599999999999977</v>
      </c>
      <c r="EN145"/>
      <c r="EO145"/>
      <c r="EP145"/>
      <c r="EQ145"/>
      <c r="ER145"/>
      <c r="ES145"/>
      <c r="ET145"/>
      <c r="EU145"/>
      <c r="EV145"/>
      <c r="EW145"/>
      <c r="EX145"/>
      <c r="EY145"/>
      <c r="EZ145"/>
    </row>
    <row r="146" spans="1:156" ht="12" customHeight="1">
      <c r="A146" s="1">
        <f t="shared" si="84"/>
        <v>19</v>
      </c>
      <c r="B146" s="4">
        <f t="shared" si="85"/>
        <v>41306</v>
      </c>
      <c r="C146" s="4">
        <f t="shared" si="86"/>
        <v>41312</v>
      </c>
      <c r="D146" s="5" t="s">
        <v>20</v>
      </c>
      <c r="E146" s="1">
        <v>8</v>
      </c>
      <c r="F146" s="5" t="s">
        <v>52</v>
      </c>
      <c r="G146" s="5" t="s">
        <v>51</v>
      </c>
      <c r="H146" s="5" t="s">
        <v>251</v>
      </c>
      <c r="I146" s="5"/>
      <c r="J146" s="5"/>
      <c r="K146" s="15">
        <v>50.2899999999999</v>
      </c>
      <c r="L146" s="1">
        <f t="shared" si="100"/>
        <v>269.55999999999949</v>
      </c>
      <c r="M146" s="15">
        <v>1.95</v>
      </c>
      <c r="N146" s="15">
        <v>2066.7199999999898</v>
      </c>
      <c r="P146" s="1">
        <f t="shared" si="101"/>
        <v>7629.9399999999878</v>
      </c>
      <c r="Q146" s="109">
        <f t="shared" si="77"/>
        <v>7724.6799999999894</v>
      </c>
      <c r="T146" s="15">
        <v>83.999999999999901</v>
      </c>
      <c r="U146" s="15">
        <v>6.04</v>
      </c>
      <c r="V146" s="15">
        <v>4.1100000000000003</v>
      </c>
      <c r="W146" s="15">
        <v>30.42</v>
      </c>
      <c r="X146" s="15">
        <v>72.48</v>
      </c>
      <c r="Z146" s="1">
        <v>48.6</v>
      </c>
      <c r="AA146" s="1">
        <v>226.6</v>
      </c>
      <c r="AC146" s="1">
        <v>1700</v>
      </c>
      <c r="AD146" s="1">
        <v>7100</v>
      </c>
      <c r="AE146" s="1">
        <v>0</v>
      </c>
      <c r="AF146" s="1">
        <v>92</v>
      </c>
      <c r="AG146" s="71"/>
      <c r="AJ146" s="1">
        <v>4.7</v>
      </c>
      <c r="AL146" s="26">
        <v>0</v>
      </c>
      <c r="AM146" s="40">
        <v>51.459270000000004</v>
      </c>
      <c r="AN146" s="15"/>
      <c r="AO146" s="39">
        <v>139.03264710000002</v>
      </c>
      <c r="AP146" s="39">
        <v>55.684738949999996</v>
      </c>
      <c r="AQ146" s="39">
        <v>234.90648406500003</v>
      </c>
      <c r="AS146" s="15"/>
      <c r="AT146" s="15">
        <v>8.25</v>
      </c>
      <c r="AU146" s="15"/>
      <c r="AV146" s="15">
        <v>0.93</v>
      </c>
      <c r="AW146" s="15">
        <v>5.45</v>
      </c>
      <c r="AX146" s="15">
        <v>4.8600000000000003</v>
      </c>
      <c r="AY146" s="15">
        <v>2.39</v>
      </c>
      <c r="AZ146" s="1">
        <v>282.7</v>
      </c>
      <c r="BA146" s="15">
        <v>48.7</v>
      </c>
      <c r="BB146" s="1">
        <v>2.85</v>
      </c>
      <c r="BC146" s="23">
        <v>0</v>
      </c>
      <c r="BD146" s="1">
        <v>93</v>
      </c>
      <c r="BE146" s="1">
        <v>8250</v>
      </c>
      <c r="BF146" s="110">
        <v>2</v>
      </c>
      <c r="BH146" s="39">
        <f t="shared" si="108"/>
        <v>55.684738949999996</v>
      </c>
      <c r="BM146" s="1">
        <v>47.300000000000004</v>
      </c>
      <c r="BN146" s="1">
        <v>363.3</v>
      </c>
      <c r="BO146" s="1">
        <v>1</v>
      </c>
      <c r="BP146" s="1">
        <v>100</v>
      </c>
      <c r="BS146" s="1" t="s">
        <v>176</v>
      </c>
      <c r="BT146" s="1">
        <v>139.03264710000002</v>
      </c>
      <c r="BU146" s="1">
        <v>159</v>
      </c>
      <c r="BV146" s="1">
        <v>114</v>
      </c>
      <c r="BW146" s="1">
        <v>1200</v>
      </c>
      <c r="BX146" s="1">
        <v>-19.96735289999998</v>
      </c>
      <c r="BY146" s="41">
        <v>57.734299000000007</v>
      </c>
      <c r="BZ146" s="1">
        <v>65</v>
      </c>
      <c r="CA146" s="1">
        <v>0</v>
      </c>
      <c r="CB146" s="1" t="s">
        <v>288</v>
      </c>
      <c r="CG146" s="39">
        <f t="shared" si="98"/>
        <v>0</v>
      </c>
      <c r="CH146" s="39">
        <f t="shared" si="98"/>
        <v>0</v>
      </c>
      <c r="CI146" s="39">
        <f t="shared" si="98"/>
        <v>0</v>
      </c>
      <c r="CJ146" s="39">
        <f t="shared" si="98"/>
        <v>0</v>
      </c>
      <c r="CK146" s="39">
        <f t="shared" si="98"/>
        <v>0</v>
      </c>
      <c r="CL146" s="39">
        <f t="shared" si="98"/>
        <v>0</v>
      </c>
      <c r="CM146" s="39">
        <f t="shared" si="98"/>
        <v>0</v>
      </c>
      <c r="CO146" s="5"/>
      <c r="CP146" s="5"/>
      <c r="CS146" s="1">
        <f t="shared" si="78"/>
        <v>50.2899999999999</v>
      </c>
      <c r="CT146" s="1">
        <f t="shared" si="79"/>
        <v>47.300000000000004</v>
      </c>
      <c r="CU146" s="1">
        <f t="shared" si="80"/>
        <v>48.6</v>
      </c>
      <c r="CV146" s="1">
        <f t="shared" si="81"/>
        <v>0</v>
      </c>
      <c r="CW146" s="1">
        <f t="shared" si="82"/>
        <v>65</v>
      </c>
      <c r="CX146" s="1">
        <f t="shared" si="83"/>
        <v>57.734299000000007</v>
      </c>
      <c r="CY146" s="1">
        <f t="shared" si="104"/>
        <v>269.55999999999949</v>
      </c>
      <c r="CZ146" s="1">
        <f t="shared" si="104"/>
        <v>355.1</v>
      </c>
      <c r="DA146" s="1">
        <f t="shared" si="104"/>
        <v>221.49999999999997</v>
      </c>
      <c r="DB146" s="1"/>
      <c r="DC146" s="1"/>
      <c r="DD146" s="1">
        <f t="shared" si="105"/>
        <v>287.53844399999997</v>
      </c>
      <c r="DE146" s="39">
        <f t="shared" si="106"/>
        <v>234.90648406500003</v>
      </c>
      <c r="DH146" s="1">
        <f t="shared" si="90"/>
        <v>83.999999999999901</v>
      </c>
      <c r="DI146" s="1">
        <f t="shared" si="91"/>
        <v>2066.7199999999898</v>
      </c>
      <c r="DJ146" s="1">
        <f t="shared" si="92"/>
        <v>1756.7119999999913</v>
      </c>
      <c r="DK146" s="1">
        <f t="shared" si="93"/>
        <v>2645.401599999987</v>
      </c>
      <c r="DL146" s="23">
        <f t="shared" si="109"/>
        <v>2380.8614399999883</v>
      </c>
      <c r="DM146" s="1">
        <f t="shared" si="94"/>
        <v>8250</v>
      </c>
      <c r="DN146" s="1">
        <f t="shared" si="95"/>
        <v>93</v>
      </c>
      <c r="DO146" s="1">
        <f t="shared" si="96"/>
        <v>1700</v>
      </c>
      <c r="DP146" s="1">
        <f t="shared" si="97"/>
        <v>92</v>
      </c>
      <c r="DQ146" s="1">
        <v>1</v>
      </c>
      <c r="DR146" s="1">
        <f>DM146</f>
        <v>8250</v>
      </c>
      <c r="DS146" s="1">
        <f>DM146</f>
        <v>8250</v>
      </c>
      <c r="DT146" s="130">
        <f t="shared" si="102"/>
        <v>8569.3571839999859</v>
      </c>
      <c r="DZ146" s="130">
        <f t="shared" si="107"/>
        <v>7629.9399999999878</v>
      </c>
      <c r="EK146" s="1">
        <f t="shared" si="103"/>
        <v>21.549999999999976</v>
      </c>
      <c r="EN146"/>
      <c r="EO146"/>
      <c r="EP146"/>
      <c r="EQ146"/>
      <c r="ER146"/>
      <c r="ES146"/>
      <c r="ET146"/>
      <c r="EU146"/>
      <c r="EV146"/>
      <c r="EW146"/>
      <c r="EX146"/>
      <c r="EY146"/>
      <c r="EZ146"/>
    </row>
    <row r="147" spans="1:156" ht="12" customHeight="1">
      <c r="A147" s="1">
        <f t="shared" si="84"/>
        <v>20</v>
      </c>
      <c r="B147" s="4">
        <f t="shared" si="85"/>
        <v>41313</v>
      </c>
      <c r="C147" s="4">
        <f t="shared" si="86"/>
        <v>41319</v>
      </c>
      <c r="D147" s="5" t="s">
        <v>20</v>
      </c>
      <c r="E147" s="1">
        <v>8</v>
      </c>
      <c r="F147" s="5" t="s">
        <v>52</v>
      </c>
      <c r="G147" s="5" t="s">
        <v>51</v>
      </c>
      <c r="H147" s="5" t="s">
        <v>251</v>
      </c>
      <c r="I147" s="5"/>
      <c r="J147" s="5"/>
      <c r="K147" s="15">
        <v>48.18</v>
      </c>
      <c r="L147" s="1">
        <f t="shared" si="100"/>
        <v>317.7399999999995</v>
      </c>
      <c r="M147" s="15">
        <v>6.54</v>
      </c>
      <c r="N147" s="15">
        <v>1665.0999999999899</v>
      </c>
      <c r="P147" s="1">
        <f t="shared" si="101"/>
        <v>9295.0399999999772</v>
      </c>
      <c r="Q147" s="109">
        <f t="shared" si="77"/>
        <v>9389.7799999999788</v>
      </c>
      <c r="T147" s="15">
        <v>89</v>
      </c>
      <c r="U147" s="15">
        <v>7.6299999999999901</v>
      </c>
      <c r="V147" s="15">
        <v>3.46</v>
      </c>
      <c r="W147" s="15">
        <v>26.17</v>
      </c>
      <c r="X147" s="15">
        <v>62.63</v>
      </c>
      <c r="Z147" s="1">
        <v>47.900000000000006</v>
      </c>
      <c r="AA147" s="1">
        <v>274.5</v>
      </c>
      <c r="AC147" s="1">
        <v>1800</v>
      </c>
      <c r="AD147" s="1">
        <v>8900</v>
      </c>
      <c r="AE147" s="1">
        <v>0.70000000000000007</v>
      </c>
      <c r="AF147" s="1">
        <v>95</v>
      </c>
      <c r="AG147" s="71"/>
      <c r="AJ147" s="1">
        <v>5.3</v>
      </c>
      <c r="AL147" s="26">
        <v>4.5999999999999996</v>
      </c>
      <c r="AM147" s="40">
        <v>47.472923000000002</v>
      </c>
      <c r="AN147" s="15"/>
      <c r="AO147" s="39">
        <v>136.49736573000001</v>
      </c>
      <c r="AP147" s="39">
        <v>54.60820437000001</v>
      </c>
      <c r="AQ147" s="39">
        <v>289.51468843500004</v>
      </c>
      <c r="BF147" s="110">
        <v>2</v>
      </c>
      <c r="BH147" s="39">
        <f t="shared" si="108"/>
        <v>54.60820437000001</v>
      </c>
      <c r="BM147" s="1">
        <v>44.999999999999993</v>
      </c>
      <c r="BN147" s="1">
        <v>408.29999999999995</v>
      </c>
      <c r="BO147" s="1">
        <v>1</v>
      </c>
      <c r="BP147" s="1">
        <v>100</v>
      </c>
      <c r="BS147" s="1" t="s">
        <v>177</v>
      </c>
      <c r="BT147" s="1">
        <v>136.49736573000001</v>
      </c>
      <c r="BU147" s="1">
        <v>159</v>
      </c>
      <c r="BV147" s="1">
        <v>114</v>
      </c>
      <c r="BW147" s="1">
        <v>1200</v>
      </c>
      <c r="BX147" s="1">
        <v>-22.502634269999987</v>
      </c>
      <c r="BY147" s="41">
        <v>56.921377</v>
      </c>
      <c r="BZ147" s="1">
        <v>65</v>
      </c>
      <c r="CA147" s="1">
        <v>0</v>
      </c>
      <c r="CB147" s="1">
        <v>2.85</v>
      </c>
      <c r="CG147" s="39">
        <f t="shared" si="98"/>
        <v>0</v>
      </c>
      <c r="CH147" s="39">
        <f t="shared" si="98"/>
        <v>0</v>
      </c>
      <c r="CI147" s="39">
        <f t="shared" si="98"/>
        <v>0</v>
      </c>
      <c r="CJ147" s="39">
        <f t="shared" si="98"/>
        <v>0</v>
      </c>
      <c r="CK147" s="39">
        <f t="shared" si="98"/>
        <v>0</v>
      </c>
      <c r="CL147" s="39">
        <f t="shared" si="98"/>
        <v>0</v>
      </c>
      <c r="CM147" s="39">
        <f t="shared" si="98"/>
        <v>0</v>
      </c>
      <c r="CO147" s="5"/>
      <c r="CP147" s="5"/>
      <c r="CS147" s="1">
        <f t="shared" si="78"/>
        <v>48.18</v>
      </c>
      <c r="CT147" s="1">
        <f t="shared" si="79"/>
        <v>44.999999999999993</v>
      </c>
      <c r="CU147" s="1">
        <f t="shared" si="80"/>
        <v>47.900000000000006</v>
      </c>
      <c r="CV147" s="1">
        <f t="shared" si="81"/>
        <v>0</v>
      </c>
      <c r="CW147" s="1">
        <f t="shared" si="82"/>
        <v>65</v>
      </c>
      <c r="CX147" s="1">
        <f t="shared" si="83"/>
        <v>56.921377</v>
      </c>
      <c r="CY147" s="1">
        <f t="shared" si="104"/>
        <v>317.7399999999995</v>
      </c>
      <c r="CZ147" s="1">
        <f t="shared" si="104"/>
        <v>400.1</v>
      </c>
      <c r="DA147" s="1">
        <f t="shared" si="104"/>
        <v>269.39999999999998</v>
      </c>
      <c r="DB147" s="1"/>
      <c r="DC147" s="1"/>
      <c r="DD147" s="1">
        <f t="shared" si="105"/>
        <v>344.45982099999998</v>
      </c>
      <c r="DE147" s="39">
        <f t="shared" si="106"/>
        <v>289.51468843500004</v>
      </c>
      <c r="DH147" s="1">
        <f t="shared" si="90"/>
        <v>89</v>
      </c>
      <c r="DI147" s="1">
        <f t="shared" si="91"/>
        <v>1665.0999999999899</v>
      </c>
      <c r="DJ147" s="1">
        <f t="shared" si="92"/>
        <v>1415.3349999999914</v>
      </c>
      <c r="DK147" s="1">
        <f t="shared" si="93"/>
        <v>2131.3279999999872</v>
      </c>
      <c r="DL147" s="23">
        <f t="shared" si="109"/>
        <v>1918.1951999999885</v>
      </c>
      <c r="DM147" s="1" t="str">
        <f t="shared" si="94"/>
        <v/>
      </c>
      <c r="DN147" s="1" t="str">
        <f t="shared" si="95"/>
        <v/>
      </c>
      <c r="DO147" s="1">
        <f t="shared" si="96"/>
        <v>1800</v>
      </c>
      <c r="DP147" s="1">
        <f t="shared" si="97"/>
        <v>95</v>
      </c>
      <c r="DR147" s="1">
        <f t="shared" ref="DR147:DR162" si="110">DR146+DJ147</f>
        <v>9665.3349999999919</v>
      </c>
      <c r="DS147" s="1">
        <f t="shared" ref="DS147:DS162" si="111">DS146+DL147</f>
        <v>10168.195199999989</v>
      </c>
      <c r="DT147" s="1">
        <f t="shared" si="102"/>
        <v>10487.552383999975</v>
      </c>
      <c r="DZ147" s="1">
        <f t="shared" si="107"/>
        <v>9295.0399999999772</v>
      </c>
      <c r="EK147" s="1">
        <f t="shared" si="103"/>
        <v>28.089999999999975</v>
      </c>
      <c r="EN147"/>
      <c r="EO147"/>
      <c r="EP147"/>
      <c r="EQ147"/>
      <c r="ER147"/>
      <c r="ES147"/>
      <c r="ET147"/>
      <c r="EU147"/>
      <c r="EV147"/>
      <c r="EW147"/>
      <c r="EX147"/>
      <c r="EY147"/>
      <c r="EZ147"/>
    </row>
    <row r="148" spans="1:156" ht="12" customHeight="1">
      <c r="A148" s="1">
        <f t="shared" si="84"/>
        <v>21</v>
      </c>
      <c r="B148" s="4">
        <f t="shared" si="85"/>
        <v>41320</v>
      </c>
      <c r="C148" s="4">
        <f t="shared" si="86"/>
        <v>41326</v>
      </c>
      <c r="D148" s="5" t="s">
        <v>20</v>
      </c>
      <c r="E148" s="1">
        <v>8</v>
      </c>
      <c r="F148" s="5" t="s">
        <v>52</v>
      </c>
      <c r="G148" s="5" t="s">
        <v>51</v>
      </c>
      <c r="H148" s="5" t="s">
        <v>251</v>
      </c>
      <c r="I148" s="5"/>
      <c r="J148" s="5"/>
      <c r="K148" s="15">
        <v>46.229999999999897</v>
      </c>
      <c r="L148" s="1">
        <f t="shared" si="100"/>
        <v>363.9699999999994</v>
      </c>
      <c r="M148" s="15">
        <v>7.24</v>
      </c>
      <c r="N148" s="15">
        <v>1608.91</v>
      </c>
      <c r="P148" s="1">
        <f t="shared" si="101"/>
        <v>10903.949999999977</v>
      </c>
      <c r="Q148" s="109">
        <f t="shared" si="77"/>
        <v>10998.689999999979</v>
      </c>
      <c r="T148" s="15">
        <v>88</v>
      </c>
      <c r="U148" s="15">
        <v>7.61</v>
      </c>
      <c r="V148" s="15">
        <v>3.48</v>
      </c>
      <c r="W148" s="15"/>
      <c r="X148" s="15"/>
      <c r="Z148" s="1">
        <v>45.899999999999991</v>
      </c>
      <c r="AA148" s="1">
        <v>320.39999999999998</v>
      </c>
      <c r="AC148" s="1">
        <v>2000</v>
      </c>
      <c r="AD148" s="1">
        <v>10900</v>
      </c>
      <c r="AE148" s="1">
        <v>2.8000000000000003</v>
      </c>
      <c r="AF148" s="1">
        <v>95</v>
      </c>
      <c r="AG148" s="71"/>
      <c r="AJ148" s="1">
        <v>5.3</v>
      </c>
      <c r="AL148" s="26">
        <v>7.4</v>
      </c>
      <c r="AM148" s="40">
        <v>57.518200000000014</v>
      </c>
      <c r="AN148" s="15"/>
      <c r="AO148" s="39">
        <v>142.41302226000002</v>
      </c>
      <c r="AP148" s="39">
        <v>59.002543470000006</v>
      </c>
      <c r="AQ148" s="39">
        <v>348.51723190500002</v>
      </c>
      <c r="AS148" s="15"/>
      <c r="BF148" s="110">
        <v>2</v>
      </c>
      <c r="BH148" s="39">
        <f t="shared" si="108"/>
        <v>59.002543470000006</v>
      </c>
      <c r="BM148" s="1">
        <v>43</v>
      </c>
      <c r="BN148" s="1">
        <v>451.3</v>
      </c>
      <c r="BO148" s="1">
        <v>1</v>
      </c>
      <c r="BP148" s="1">
        <v>100</v>
      </c>
      <c r="BS148" s="1" t="s">
        <v>178</v>
      </c>
      <c r="BT148" s="1">
        <v>142.41302226000002</v>
      </c>
      <c r="BU148" s="1">
        <v>159</v>
      </c>
      <c r="BV148" s="1">
        <v>114</v>
      </c>
      <c r="BW148" s="1">
        <v>1200</v>
      </c>
      <c r="BX148" s="1">
        <v>-16.58697773999998</v>
      </c>
      <c r="BY148" s="41">
        <v>60.37793400000001</v>
      </c>
      <c r="BZ148" s="1">
        <v>65</v>
      </c>
      <c r="CA148" s="1">
        <v>0</v>
      </c>
      <c r="CG148" s="39">
        <f t="shared" si="98"/>
        <v>0</v>
      </c>
      <c r="CH148" s="39">
        <f t="shared" si="98"/>
        <v>0</v>
      </c>
      <c r="CI148" s="39">
        <f t="shared" si="98"/>
        <v>0</v>
      </c>
      <c r="CJ148" s="39">
        <f t="shared" si="98"/>
        <v>0</v>
      </c>
      <c r="CK148" s="39">
        <f t="shared" si="98"/>
        <v>0</v>
      </c>
      <c r="CL148" s="39">
        <f t="shared" si="98"/>
        <v>0</v>
      </c>
      <c r="CM148" s="39">
        <f t="shared" si="98"/>
        <v>0</v>
      </c>
      <c r="CO148" s="5"/>
      <c r="CP148" s="5"/>
      <c r="CS148" s="1">
        <f t="shared" si="78"/>
        <v>46.229999999999897</v>
      </c>
      <c r="CT148" s="1">
        <f t="shared" si="79"/>
        <v>43</v>
      </c>
      <c r="CU148" s="1">
        <f t="shared" si="80"/>
        <v>45.899999999999991</v>
      </c>
      <c r="CV148" s="1">
        <f t="shared" si="81"/>
        <v>0</v>
      </c>
      <c r="CW148" s="1">
        <f t="shared" si="82"/>
        <v>65</v>
      </c>
      <c r="CX148" s="1">
        <f t="shared" si="83"/>
        <v>60.37793400000001</v>
      </c>
      <c r="CY148" s="1">
        <f t="shared" si="104"/>
        <v>363.9699999999994</v>
      </c>
      <c r="CZ148" s="1">
        <f t="shared" si="104"/>
        <v>443.1</v>
      </c>
      <c r="DA148" s="1">
        <f t="shared" si="104"/>
        <v>315.29999999999995</v>
      </c>
      <c r="DB148" s="1"/>
      <c r="DC148" s="1"/>
      <c r="DD148" s="1">
        <f t="shared" si="105"/>
        <v>404.83775500000002</v>
      </c>
      <c r="DE148" s="39">
        <f t="shared" si="106"/>
        <v>348.51723190500002</v>
      </c>
      <c r="DH148" s="1">
        <f t="shared" si="90"/>
        <v>88</v>
      </c>
      <c r="DI148" s="1">
        <f t="shared" si="91"/>
        <v>1608.91</v>
      </c>
      <c r="DJ148" s="1">
        <f t="shared" si="92"/>
        <v>1367.5735</v>
      </c>
      <c r="DK148" s="1">
        <f t="shared" si="93"/>
        <v>2059.4048000000003</v>
      </c>
      <c r="DL148" s="23">
        <f t="shared" si="109"/>
        <v>1853.4643200000003</v>
      </c>
      <c r="DM148" s="1" t="str">
        <f t="shared" si="94"/>
        <v/>
      </c>
      <c r="DN148" s="1" t="str">
        <f t="shared" si="95"/>
        <v/>
      </c>
      <c r="DO148" s="1">
        <f t="shared" si="96"/>
        <v>2000</v>
      </c>
      <c r="DP148" s="1">
        <f t="shared" si="97"/>
        <v>95</v>
      </c>
      <c r="DR148" s="1">
        <f t="shared" si="110"/>
        <v>11032.908499999992</v>
      </c>
      <c r="DS148" s="1">
        <f t="shared" si="111"/>
        <v>12021.65951999999</v>
      </c>
      <c r="DT148" s="1">
        <f t="shared" si="102"/>
        <v>12341.016703999976</v>
      </c>
      <c r="DZ148" s="1">
        <f t="shared" si="107"/>
        <v>10903.949999999977</v>
      </c>
      <c r="EK148" s="1">
        <f t="shared" si="103"/>
        <v>35.329999999999977</v>
      </c>
      <c r="EN148"/>
      <c r="EO148"/>
      <c r="EP148"/>
      <c r="EQ148"/>
      <c r="ER148"/>
      <c r="ES148"/>
      <c r="ET148"/>
      <c r="EU148"/>
      <c r="EV148"/>
      <c r="EW148"/>
      <c r="EX148"/>
      <c r="EY148"/>
      <c r="EZ148"/>
    </row>
    <row r="149" spans="1:156" ht="12" customHeight="1">
      <c r="A149" s="1">
        <f t="shared" si="84"/>
        <v>22</v>
      </c>
      <c r="B149" s="4">
        <f t="shared" si="85"/>
        <v>41327</v>
      </c>
      <c r="C149" s="4">
        <f t="shared" si="86"/>
        <v>41333</v>
      </c>
      <c r="D149" s="5" t="s">
        <v>20</v>
      </c>
      <c r="E149" s="1">
        <v>8</v>
      </c>
      <c r="F149" s="5" t="s">
        <v>52</v>
      </c>
      <c r="G149" s="5" t="s">
        <v>51</v>
      </c>
      <c r="H149" s="5" t="s">
        <v>251</v>
      </c>
      <c r="I149" s="5"/>
      <c r="J149" s="5"/>
      <c r="K149" s="15">
        <v>41.219999999999899</v>
      </c>
      <c r="L149" s="1">
        <f t="shared" si="100"/>
        <v>405.18999999999932</v>
      </c>
      <c r="M149" s="15">
        <v>10.57</v>
      </c>
      <c r="N149" s="15">
        <v>1616.42</v>
      </c>
      <c r="P149" s="1">
        <f t="shared" si="101"/>
        <v>12520.369999999977</v>
      </c>
      <c r="Q149" s="109">
        <f t="shared" si="77"/>
        <v>12615.109999999979</v>
      </c>
      <c r="T149" s="15">
        <v>88</v>
      </c>
      <c r="U149" s="15">
        <v>7.61</v>
      </c>
      <c r="V149" s="15">
        <v>3.9199999999999902</v>
      </c>
      <c r="W149" s="15"/>
      <c r="X149" s="15"/>
      <c r="Z149" s="1">
        <v>48</v>
      </c>
      <c r="AA149" s="1">
        <v>368.4</v>
      </c>
      <c r="AC149" s="1">
        <v>1700</v>
      </c>
      <c r="AD149" s="1">
        <v>12600</v>
      </c>
      <c r="AE149" s="1">
        <v>4.4000000000000004</v>
      </c>
      <c r="AF149" s="1">
        <v>95</v>
      </c>
      <c r="AG149" s="71"/>
      <c r="AJ149" s="1">
        <v>5.2</v>
      </c>
      <c r="AL149" s="26">
        <v>0</v>
      </c>
      <c r="AM149" s="40">
        <v>61.93377000000001</v>
      </c>
      <c r="AN149" s="15"/>
      <c r="AO149" s="39">
        <v>150.44141326499999</v>
      </c>
      <c r="AP149" s="39">
        <v>53.905378995000035</v>
      </c>
      <c r="AQ149" s="39">
        <v>402.42261090000005</v>
      </c>
      <c r="AT149" s="15">
        <v>11.44</v>
      </c>
      <c r="AU149" s="15"/>
      <c r="AV149" s="15">
        <v>0.97</v>
      </c>
      <c r="AW149" s="15">
        <v>5.21</v>
      </c>
      <c r="AX149" s="15">
        <v>5.6</v>
      </c>
      <c r="AY149" s="15">
        <v>2.63</v>
      </c>
      <c r="AZ149" s="1">
        <v>523.66999999999996</v>
      </c>
      <c r="BA149" s="15">
        <v>55.3</v>
      </c>
      <c r="BB149" s="1">
        <v>3.4</v>
      </c>
      <c r="BC149" s="23">
        <v>2.9620000000000002</v>
      </c>
      <c r="BD149" s="1">
        <v>97</v>
      </c>
      <c r="BE149" s="1">
        <v>11440</v>
      </c>
      <c r="BF149" s="110">
        <v>3</v>
      </c>
      <c r="BH149" s="39">
        <f t="shared" si="108"/>
        <v>53.905378995000035</v>
      </c>
      <c r="BM149" s="1">
        <v>40.900000000000006</v>
      </c>
      <c r="BN149" s="1">
        <v>492.2</v>
      </c>
      <c r="BO149" s="1">
        <v>1</v>
      </c>
      <c r="BP149" s="1">
        <v>100</v>
      </c>
      <c r="BS149" s="1" t="s">
        <v>179</v>
      </c>
      <c r="BT149" s="1">
        <v>150.44141326499999</v>
      </c>
      <c r="BU149" s="1">
        <v>159</v>
      </c>
      <c r="BV149" s="1">
        <v>114</v>
      </c>
      <c r="BW149" s="1">
        <v>1200</v>
      </c>
      <c r="BX149" s="1">
        <v>-8.5585867350000058</v>
      </c>
      <c r="BY149" s="41">
        <v>53.698504000000007</v>
      </c>
      <c r="BZ149" s="1">
        <v>65</v>
      </c>
      <c r="CA149" s="1">
        <v>0</v>
      </c>
      <c r="CB149" s="1">
        <v>3.4</v>
      </c>
      <c r="CG149" s="39">
        <f t="shared" ref="CG149:CM154" si="112">CG114</f>
        <v>0</v>
      </c>
      <c r="CH149" s="39">
        <f t="shared" si="112"/>
        <v>0</v>
      </c>
      <c r="CI149" s="39">
        <f t="shared" si="112"/>
        <v>0</v>
      </c>
      <c r="CJ149" s="39">
        <f t="shared" si="112"/>
        <v>0</v>
      </c>
      <c r="CK149" s="39">
        <f t="shared" si="112"/>
        <v>0</v>
      </c>
      <c r="CL149" s="39">
        <f t="shared" si="112"/>
        <v>0</v>
      </c>
      <c r="CM149" s="39">
        <f t="shared" si="112"/>
        <v>0</v>
      </c>
      <c r="CO149" s="5"/>
      <c r="CP149" s="5"/>
      <c r="CS149" s="1">
        <f t="shared" si="78"/>
        <v>41.219999999999899</v>
      </c>
      <c r="CT149" s="1">
        <f t="shared" si="79"/>
        <v>40.900000000000006</v>
      </c>
      <c r="CU149" s="1">
        <f t="shared" si="80"/>
        <v>48</v>
      </c>
      <c r="CV149" s="1">
        <f t="shared" si="81"/>
        <v>0</v>
      </c>
      <c r="CW149" s="1">
        <f t="shared" si="82"/>
        <v>65</v>
      </c>
      <c r="CX149" s="1">
        <f t="shared" si="83"/>
        <v>53.698504000000007</v>
      </c>
      <c r="CY149" s="1">
        <f t="shared" si="104"/>
        <v>405.18999999999932</v>
      </c>
      <c r="CZ149" s="1">
        <f t="shared" si="104"/>
        <v>484</v>
      </c>
      <c r="DA149" s="1">
        <f t="shared" si="104"/>
        <v>363.29999999999995</v>
      </c>
      <c r="DB149" s="1"/>
      <c r="DC149" s="1"/>
      <c r="DD149" s="1">
        <f t="shared" si="105"/>
        <v>458.53625900000003</v>
      </c>
      <c r="DE149" s="39">
        <f t="shared" si="106"/>
        <v>402.42261090000005</v>
      </c>
      <c r="DH149" s="1">
        <f t="shared" si="90"/>
        <v>88</v>
      </c>
      <c r="DI149" s="1">
        <f t="shared" si="91"/>
        <v>1616.42</v>
      </c>
      <c r="DJ149" s="1">
        <f t="shared" si="92"/>
        <v>1373.9570000000001</v>
      </c>
      <c r="DK149" s="1">
        <f t="shared" si="93"/>
        <v>2069.0176000000001</v>
      </c>
      <c r="DL149" s="23">
        <f t="shared" si="109"/>
        <v>1862.1158400000002</v>
      </c>
      <c r="DM149" s="1">
        <f t="shared" si="94"/>
        <v>11440</v>
      </c>
      <c r="DN149" s="1">
        <f t="shared" si="95"/>
        <v>97</v>
      </c>
      <c r="DO149" s="1">
        <f t="shared" si="96"/>
        <v>1700</v>
      </c>
      <c r="DP149" s="1">
        <f t="shared" si="97"/>
        <v>95</v>
      </c>
      <c r="DQ149" s="1">
        <v>2</v>
      </c>
      <c r="DR149" s="1">
        <f t="shared" si="110"/>
        <v>12406.865499999993</v>
      </c>
      <c r="DS149" s="1">
        <f t="shared" si="111"/>
        <v>13883.775359999991</v>
      </c>
      <c r="DT149" s="130">
        <f t="shared" si="102"/>
        <v>14203.132543999976</v>
      </c>
      <c r="DZ149" s="130">
        <f t="shared" si="107"/>
        <v>12520.369999999977</v>
      </c>
      <c r="EK149" s="1">
        <f t="shared" si="103"/>
        <v>45.899999999999977</v>
      </c>
      <c r="EN149"/>
      <c r="EO149"/>
      <c r="EP149"/>
      <c r="EQ149"/>
      <c r="ER149"/>
      <c r="ES149"/>
      <c r="ET149"/>
      <c r="EU149"/>
      <c r="EV149"/>
      <c r="EW149"/>
      <c r="EX149"/>
      <c r="EY149"/>
      <c r="EZ149"/>
    </row>
    <row r="150" spans="1:156" ht="12" customHeight="1">
      <c r="A150" s="1">
        <f t="shared" si="84"/>
        <v>23</v>
      </c>
      <c r="B150" s="4">
        <f t="shared" si="85"/>
        <v>41334</v>
      </c>
      <c r="C150" s="4">
        <f t="shared" si="86"/>
        <v>41340</v>
      </c>
      <c r="D150" s="5" t="s">
        <v>20</v>
      </c>
      <c r="E150" s="1">
        <v>8</v>
      </c>
      <c r="F150" s="5" t="s">
        <v>52</v>
      </c>
      <c r="G150" s="5" t="s">
        <v>51</v>
      </c>
      <c r="H150" s="5" t="s">
        <v>251</v>
      </c>
      <c r="I150" s="5"/>
      <c r="J150" s="5"/>
      <c r="K150" s="15">
        <v>43.659999999999897</v>
      </c>
      <c r="L150" s="1">
        <f t="shared" si="100"/>
        <v>448.84999999999923</v>
      </c>
      <c r="M150" s="15">
        <v>6.29</v>
      </c>
      <c r="N150" s="15">
        <v>1548.8299999999899</v>
      </c>
      <c r="P150" s="1">
        <f t="shared" si="101"/>
        <v>14069.199999999968</v>
      </c>
      <c r="Q150" s="109">
        <f t="shared" si="77"/>
        <v>14163.93999999997</v>
      </c>
      <c r="T150" s="15">
        <v>88</v>
      </c>
      <c r="U150" s="15">
        <v>7.61</v>
      </c>
      <c r="V150" s="15">
        <v>3.5499999999999901</v>
      </c>
      <c r="W150" s="15"/>
      <c r="X150" s="15"/>
      <c r="Z150" s="1">
        <v>40.800000000000004</v>
      </c>
      <c r="AA150" s="1">
        <v>409.2</v>
      </c>
      <c r="AC150" s="1">
        <v>1600</v>
      </c>
      <c r="AD150" s="1">
        <v>14200</v>
      </c>
      <c r="AE150" s="1">
        <v>6.1</v>
      </c>
      <c r="AF150" s="1">
        <v>94</v>
      </c>
      <c r="AG150" s="71"/>
      <c r="AJ150" s="1">
        <v>5.0999999999999996</v>
      </c>
      <c r="AL150" s="1">
        <v>0</v>
      </c>
      <c r="AM150" s="39">
        <v>62.256208999999998</v>
      </c>
      <c r="AN150" s="1"/>
      <c r="AO150" s="39">
        <v>156.77961669000001</v>
      </c>
      <c r="AP150" s="39">
        <v>55.918005574999981</v>
      </c>
      <c r="AQ150" s="39">
        <v>458.34061647500005</v>
      </c>
      <c r="AS150" s="15"/>
      <c r="AT150" s="15">
        <v>11.73</v>
      </c>
      <c r="AU150" s="15"/>
      <c r="AV150" s="15">
        <v>0.99</v>
      </c>
      <c r="AW150" s="15">
        <v>3.98</v>
      </c>
      <c r="AX150" s="15">
        <v>9.56</v>
      </c>
      <c r="AY150" s="15">
        <v>2.71</v>
      </c>
      <c r="AZ150" s="1">
        <v>227.70000000000002</v>
      </c>
      <c r="BA150" s="15">
        <v>54.1</v>
      </c>
      <c r="BB150" s="1">
        <v>2.67</v>
      </c>
      <c r="BC150" s="23">
        <v>4.9039999999999999</v>
      </c>
      <c r="BD150" s="1">
        <v>99</v>
      </c>
      <c r="BE150" s="1">
        <v>11730</v>
      </c>
      <c r="BF150" s="110">
        <v>4</v>
      </c>
      <c r="BH150" s="39">
        <f t="shared" si="108"/>
        <v>55.918005574999981</v>
      </c>
      <c r="BM150" s="1">
        <v>38.9</v>
      </c>
      <c r="BN150" s="1">
        <v>531.09999999999991</v>
      </c>
      <c r="BO150" s="1">
        <v>1</v>
      </c>
      <c r="BP150" s="1">
        <v>100</v>
      </c>
      <c r="BS150" s="1" t="s">
        <v>180</v>
      </c>
      <c r="BT150" s="1">
        <v>156.77961669000001</v>
      </c>
      <c r="BU150" s="1">
        <v>159</v>
      </c>
      <c r="BV150" s="1">
        <v>114</v>
      </c>
      <c r="BW150" s="1">
        <v>1200</v>
      </c>
      <c r="BX150" s="1">
        <v>-2.2203833099999883</v>
      </c>
      <c r="BY150" s="41">
        <v>53.707996000000001</v>
      </c>
      <c r="BZ150" s="1">
        <v>55</v>
      </c>
      <c r="CA150" s="1">
        <v>0</v>
      </c>
      <c r="CG150" s="39">
        <f t="shared" si="112"/>
        <v>0</v>
      </c>
      <c r="CH150" s="39">
        <f t="shared" si="112"/>
        <v>0</v>
      </c>
      <c r="CI150" s="39">
        <f t="shared" si="112"/>
        <v>0</v>
      </c>
      <c r="CJ150" s="39">
        <f t="shared" si="112"/>
        <v>0</v>
      </c>
      <c r="CK150" s="39">
        <f t="shared" si="112"/>
        <v>0</v>
      </c>
      <c r="CL150" s="39">
        <f t="shared" si="112"/>
        <v>0</v>
      </c>
      <c r="CM150" s="39">
        <f t="shared" si="112"/>
        <v>0</v>
      </c>
      <c r="CO150" s="5"/>
      <c r="CP150" s="5"/>
      <c r="CS150" s="1">
        <f t="shared" si="78"/>
        <v>43.659999999999897</v>
      </c>
      <c r="CT150" s="1">
        <f t="shared" si="79"/>
        <v>38.9</v>
      </c>
      <c r="CU150" s="1">
        <f t="shared" si="80"/>
        <v>40.800000000000004</v>
      </c>
      <c r="CV150" s="1">
        <f t="shared" si="81"/>
        <v>0</v>
      </c>
      <c r="CW150" s="1">
        <f t="shared" si="82"/>
        <v>55</v>
      </c>
      <c r="CX150" s="1">
        <f t="shared" si="83"/>
        <v>53.707996000000001</v>
      </c>
      <c r="CY150" s="1">
        <f t="shared" si="104"/>
        <v>448.84999999999923</v>
      </c>
      <c r="CZ150" s="1">
        <f t="shared" si="104"/>
        <v>522.9</v>
      </c>
      <c r="DA150" s="1">
        <f t="shared" si="104"/>
        <v>404.09999999999997</v>
      </c>
      <c r="DB150" s="1"/>
      <c r="DC150" s="1"/>
      <c r="DD150" s="1">
        <f t="shared" si="105"/>
        <v>512.24425500000007</v>
      </c>
      <c r="DE150" s="39">
        <f t="shared" si="106"/>
        <v>458.34061647500005</v>
      </c>
      <c r="DH150" s="1">
        <f t="shared" si="90"/>
        <v>88</v>
      </c>
      <c r="DI150" s="1">
        <f t="shared" si="91"/>
        <v>1548.8299999999899</v>
      </c>
      <c r="DJ150" s="1">
        <f t="shared" si="92"/>
        <v>1316.5054999999913</v>
      </c>
      <c r="DK150" s="1">
        <f t="shared" si="93"/>
        <v>1982.5023999999871</v>
      </c>
      <c r="DL150" s="23">
        <f t="shared" si="109"/>
        <v>1784.2521599999884</v>
      </c>
      <c r="DM150" s="1">
        <f t="shared" si="94"/>
        <v>11730</v>
      </c>
      <c r="DN150" s="1">
        <f t="shared" si="95"/>
        <v>99</v>
      </c>
      <c r="DO150" s="1">
        <f t="shared" si="96"/>
        <v>1600</v>
      </c>
      <c r="DP150" s="1">
        <f t="shared" si="97"/>
        <v>94</v>
      </c>
      <c r="DQ150" s="1">
        <v>3</v>
      </c>
      <c r="DR150" s="1">
        <f t="shared" si="110"/>
        <v>13723.370999999985</v>
      </c>
      <c r="DS150" s="1">
        <f t="shared" si="111"/>
        <v>15668.02751999998</v>
      </c>
      <c r="DT150" s="130">
        <f t="shared" si="102"/>
        <v>15987.384703999965</v>
      </c>
      <c r="DZ150" s="130">
        <f t="shared" si="107"/>
        <v>14069.199999999968</v>
      </c>
      <c r="EK150" s="1">
        <f t="shared" si="103"/>
        <v>52.189999999999976</v>
      </c>
      <c r="EN150"/>
      <c r="EO150"/>
      <c r="EP150"/>
      <c r="EQ150"/>
      <c r="ER150"/>
      <c r="ES150"/>
      <c r="ET150"/>
      <c r="EU150"/>
      <c r="EV150"/>
      <c r="EW150"/>
      <c r="EX150"/>
      <c r="EY150"/>
      <c r="EZ150"/>
    </row>
    <row r="151" spans="1:156" ht="12" customHeight="1">
      <c r="A151" s="1">
        <f t="shared" si="84"/>
        <v>24</v>
      </c>
      <c r="B151" s="4">
        <f t="shared" si="85"/>
        <v>41341</v>
      </c>
      <c r="C151" s="4">
        <f t="shared" si="86"/>
        <v>41347</v>
      </c>
      <c r="D151" s="5" t="s">
        <v>20</v>
      </c>
      <c r="E151" s="1">
        <v>8</v>
      </c>
      <c r="F151" s="5" t="s">
        <v>52</v>
      </c>
      <c r="G151" s="5" t="s">
        <v>51</v>
      </c>
      <c r="H151" s="5" t="s">
        <v>251</v>
      </c>
      <c r="I151" s="5"/>
      <c r="J151" s="5"/>
      <c r="K151" s="15">
        <v>42.5</v>
      </c>
      <c r="L151" s="1">
        <f t="shared" si="100"/>
        <v>491.34999999999923</v>
      </c>
      <c r="M151" s="15">
        <v>6.19</v>
      </c>
      <c r="N151" s="15">
        <v>1597.16</v>
      </c>
      <c r="P151" s="1">
        <f t="shared" si="101"/>
        <v>15666.359999999968</v>
      </c>
      <c r="Q151" s="109">
        <f t="shared" si="77"/>
        <v>15761.099999999969</v>
      </c>
      <c r="T151" s="15">
        <v>88</v>
      </c>
      <c r="U151" s="15">
        <v>7.61</v>
      </c>
      <c r="V151" s="15">
        <v>3.75999999999999</v>
      </c>
      <c r="W151" s="15"/>
      <c r="X151" s="15"/>
      <c r="Z151" s="1">
        <v>43.399999999999991</v>
      </c>
      <c r="AA151" s="1">
        <v>452.59999999999997</v>
      </c>
      <c r="AC151" s="1">
        <v>1700</v>
      </c>
      <c r="AD151" s="1">
        <v>15900</v>
      </c>
      <c r="AE151" s="1">
        <v>7.7</v>
      </c>
      <c r="AF151" s="1">
        <v>94</v>
      </c>
      <c r="AG151" s="71"/>
      <c r="AJ151" s="1">
        <v>4.8</v>
      </c>
      <c r="AL151" s="1">
        <v>0</v>
      </c>
      <c r="AM151" s="39">
        <v>46.754365</v>
      </c>
      <c r="AN151" s="1"/>
      <c r="AO151" s="39">
        <v>155.51197600500001</v>
      </c>
      <c r="AP151" s="39">
        <v>48.022005685000003</v>
      </c>
      <c r="AQ151" s="39">
        <v>506.36262216000006</v>
      </c>
      <c r="BF151" s="110">
        <v>4</v>
      </c>
      <c r="BH151" s="39">
        <f t="shared" si="108"/>
        <v>48.022005685000003</v>
      </c>
      <c r="BM151" s="1">
        <v>36.6</v>
      </c>
      <c r="BN151" s="1">
        <v>567.69999999999993</v>
      </c>
      <c r="BO151" s="1">
        <v>1</v>
      </c>
      <c r="BP151" s="1">
        <v>100</v>
      </c>
      <c r="BS151" s="1" t="s">
        <v>181</v>
      </c>
      <c r="BT151" s="1">
        <v>155.51197600500001</v>
      </c>
      <c r="BU151" s="1">
        <v>159</v>
      </c>
      <c r="BV151" s="1">
        <v>114</v>
      </c>
      <c r="BW151" s="1">
        <v>1200</v>
      </c>
      <c r="BX151" s="1">
        <v>-3.4880239949999918</v>
      </c>
      <c r="BY151" s="41">
        <v>46.649789999999996</v>
      </c>
      <c r="BZ151" s="1">
        <v>50</v>
      </c>
      <c r="CA151" s="1">
        <v>0</v>
      </c>
      <c r="CG151" s="39">
        <f t="shared" si="112"/>
        <v>0</v>
      </c>
      <c r="CH151" s="39">
        <f t="shared" si="112"/>
        <v>0</v>
      </c>
      <c r="CI151" s="39">
        <f t="shared" si="112"/>
        <v>0</v>
      </c>
      <c r="CJ151" s="39">
        <f t="shared" si="112"/>
        <v>0</v>
      </c>
      <c r="CK151" s="39">
        <f t="shared" si="112"/>
        <v>0</v>
      </c>
      <c r="CL151" s="39">
        <f t="shared" si="112"/>
        <v>0</v>
      </c>
      <c r="CM151" s="39">
        <f t="shared" si="112"/>
        <v>0</v>
      </c>
      <c r="CO151" s="5"/>
      <c r="CP151" s="5"/>
      <c r="CS151" s="1">
        <f t="shared" si="78"/>
        <v>42.5</v>
      </c>
      <c r="CT151" s="1">
        <f t="shared" si="79"/>
        <v>36.6</v>
      </c>
      <c r="CU151" s="1">
        <f t="shared" si="80"/>
        <v>43.399999999999991</v>
      </c>
      <c r="CV151" s="1">
        <f t="shared" si="81"/>
        <v>0</v>
      </c>
      <c r="CW151" s="1">
        <f t="shared" si="82"/>
        <v>50</v>
      </c>
      <c r="CX151" s="1">
        <f t="shared" si="83"/>
        <v>46.649789999999996</v>
      </c>
      <c r="CY151" s="1">
        <f t="shared" si="104"/>
        <v>491.34999999999923</v>
      </c>
      <c r="CZ151" s="1">
        <f t="shared" si="104"/>
        <v>559.5</v>
      </c>
      <c r="DA151" s="1">
        <f t="shared" si="104"/>
        <v>447.49999999999994</v>
      </c>
      <c r="DB151" s="1"/>
      <c r="DC151" s="1"/>
      <c r="DD151" s="1">
        <f t="shared" si="105"/>
        <v>558.89404500000001</v>
      </c>
      <c r="DE151" s="39">
        <f t="shared" si="106"/>
        <v>506.36262216000006</v>
      </c>
      <c r="DH151" s="1">
        <f t="shared" si="90"/>
        <v>88</v>
      </c>
      <c r="DI151" s="1">
        <f t="shared" si="91"/>
        <v>1597.16</v>
      </c>
      <c r="DJ151" s="1">
        <f t="shared" si="92"/>
        <v>1357.586</v>
      </c>
      <c r="DK151" s="1">
        <f t="shared" si="93"/>
        <v>2044.3648000000001</v>
      </c>
      <c r="DL151" s="23">
        <f t="shared" si="109"/>
        <v>1839.92832</v>
      </c>
      <c r="DM151" s="1" t="str">
        <f t="shared" si="94"/>
        <v/>
      </c>
      <c r="DN151" s="1" t="str">
        <f t="shared" si="95"/>
        <v/>
      </c>
      <c r="DO151" s="1">
        <f t="shared" si="96"/>
        <v>1700</v>
      </c>
      <c r="DP151" s="1">
        <f t="shared" si="97"/>
        <v>94</v>
      </c>
      <c r="DR151" s="1">
        <f t="shared" si="110"/>
        <v>15080.956999999984</v>
      </c>
      <c r="DS151" s="1">
        <f t="shared" si="111"/>
        <v>17507.955839999981</v>
      </c>
      <c r="DT151" s="1">
        <f t="shared" si="102"/>
        <v>17827.313023999966</v>
      </c>
      <c r="DZ151" s="1">
        <f t="shared" si="107"/>
        <v>15666.359999999968</v>
      </c>
      <c r="EK151" s="1">
        <f t="shared" si="103"/>
        <v>58.379999999999974</v>
      </c>
      <c r="EN151"/>
      <c r="EO151"/>
      <c r="EP151"/>
      <c r="EQ151"/>
      <c r="ER151"/>
      <c r="ES151"/>
      <c r="ET151"/>
      <c r="EU151"/>
      <c r="EV151"/>
      <c r="EW151"/>
      <c r="EX151"/>
      <c r="EY151"/>
      <c r="EZ151"/>
    </row>
    <row r="152" spans="1:156" ht="12" customHeight="1">
      <c r="A152" s="1">
        <f t="shared" si="84"/>
        <v>25</v>
      </c>
      <c r="B152" s="4">
        <f t="shared" si="85"/>
        <v>41348</v>
      </c>
      <c r="C152" s="4">
        <f t="shared" si="86"/>
        <v>41354</v>
      </c>
      <c r="D152" s="5" t="s">
        <v>20</v>
      </c>
      <c r="E152" s="1">
        <v>8</v>
      </c>
      <c r="F152" s="5" t="s">
        <v>52</v>
      </c>
      <c r="G152" s="5" t="s">
        <v>51</v>
      </c>
      <c r="H152" s="5" t="s">
        <v>251</v>
      </c>
      <c r="I152" s="5"/>
      <c r="J152" s="5"/>
      <c r="K152" s="15">
        <v>44.06</v>
      </c>
      <c r="L152" s="1">
        <f t="shared" si="100"/>
        <v>535.40999999999917</v>
      </c>
      <c r="M152" s="15">
        <v>3.6899999999999902</v>
      </c>
      <c r="N152" s="15">
        <v>1629.89</v>
      </c>
      <c r="P152" s="1">
        <f t="shared" si="101"/>
        <v>17296.249999999967</v>
      </c>
      <c r="Q152" s="109">
        <f t="shared" si="77"/>
        <v>17390.989999999969</v>
      </c>
      <c r="T152" s="15">
        <v>88</v>
      </c>
      <c r="U152" s="15">
        <v>7.61</v>
      </c>
      <c r="V152" s="15">
        <v>3.7</v>
      </c>
      <c r="W152" s="15">
        <v>15.19</v>
      </c>
      <c r="X152" s="15">
        <v>29.51</v>
      </c>
      <c r="Z152" s="1">
        <v>42.4</v>
      </c>
      <c r="AA152" s="1">
        <v>494.99999999999994</v>
      </c>
      <c r="AC152" s="1">
        <v>1700</v>
      </c>
      <c r="AD152" s="1">
        <v>17600</v>
      </c>
      <c r="AE152" s="1">
        <v>9.3999999999999986</v>
      </c>
      <c r="AF152" s="1">
        <v>92</v>
      </c>
      <c r="AG152" s="71"/>
      <c r="AJ152" s="1">
        <v>4.4000000000000004</v>
      </c>
      <c r="AL152" s="1">
        <v>0</v>
      </c>
      <c r="AM152" s="39">
        <v>54.092624000000001</v>
      </c>
      <c r="AN152" s="1"/>
      <c r="AO152" s="39">
        <v>161.00508564</v>
      </c>
      <c r="AP152" s="39">
        <v>48.599514365000005</v>
      </c>
      <c r="AQ152" s="39">
        <v>554.96213652500001</v>
      </c>
      <c r="AT152" s="15">
        <v>18.22</v>
      </c>
      <c r="AV152" s="15">
        <v>0.98</v>
      </c>
      <c r="AW152" s="15">
        <v>5.51</v>
      </c>
      <c r="AX152" s="15">
        <v>6.86</v>
      </c>
      <c r="AY152" s="15">
        <v>2.72</v>
      </c>
      <c r="AZ152" s="1">
        <v>306.47000000000003</v>
      </c>
      <c r="BA152" s="15">
        <v>53.2</v>
      </c>
      <c r="BB152" s="1">
        <v>2.61</v>
      </c>
      <c r="BC152" s="23">
        <v>9.3249999999999993</v>
      </c>
      <c r="BD152" s="1">
        <v>98</v>
      </c>
      <c r="BE152" s="1">
        <v>18220</v>
      </c>
      <c r="BF152" s="110">
        <v>5</v>
      </c>
      <c r="BH152" s="39">
        <f t="shared" si="108"/>
        <v>48.599514365000005</v>
      </c>
      <c r="BM152" s="1">
        <v>34.4</v>
      </c>
      <c r="BN152" s="1">
        <v>602.0999999999998</v>
      </c>
      <c r="BO152" s="1">
        <v>1</v>
      </c>
      <c r="BP152" s="1">
        <v>100</v>
      </c>
      <c r="BS152" s="1" t="s">
        <v>182</v>
      </c>
      <c r="BT152" s="1">
        <v>161.00508564</v>
      </c>
      <c r="BU152" s="1">
        <v>159</v>
      </c>
      <c r="BV152" s="1">
        <v>114</v>
      </c>
      <c r="BW152" s="1">
        <v>1200</v>
      </c>
      <c r="BX152" s="1">
        <v>2.0050856400000043</v>
      </c>
      <c r="BY152" s="41">
        <v>47.901830000000004</v>
      </c>
      <c r="BZ152" s="1">
        <v>45</v>
      </c>
      <c r="CA152" s="1">
        <v>0</v>
      </c>
      <c r="CB152" s="1">
        <v>2.67</v>
      </c>
      <c r="CG152" s="39">
        <f t="shared" si="112"/>
        <v>0</v>
      </c>
      <c r="CH152" s="39">
        <f t="shared" si="112"/>
        <v>0</v>
      </c>
      <c r="CI152" s="39">
        <f t="shared" si="112"/>
        <v>0</v>
      </c>
      <c r="CJ152" s="39">
        <f t="shared" si="112"/>
        <v>0</v>
      </c>
      <c r="CK152" s="39">
        <f t="shared" si="112"/>
        <v>0</v>
      </c>
      <c r="CL152" s="39">
        <f t="shared" si="112"/>
        <v>0</v>
      </c>
      <c r="CM152" s="39">
        <f t="shared" si="112"/>
        <v>0</v>
      </c>
      <c r="CO152" s="5"/>
      <c r="CP152" s="5"/>
      <c r="CS152" s="1">
        <f t="shared" si="78"/>
        <v>44.06</v>
      </c>
      <c r="CT152" s="1">
        <f t="shared" si="79"/>
        <v>34.4</v>
      </c>
      <c r="CU152" s="1">
        <f t="shared" si="80"/>
        <v>42.4</v>
      </c>
      <c r="CV152" s="1">
        <f t="shared" si="81"/>
        <v>0</v>
      </c>
      <c r="CW152" s="1">
        <f t="shared" si="82"/>
        <v>45</v>
      </c>
      <c r="CX152" s="1">
        <f t="shared" si="83"/>
        <v>47.901830000000004</v>
      </c>
      <c r="CY152" s="1">
        <f t="shared" si="104"/>
        <v>535.40999999999917</v>
      </c>
      <c r="CZ152" s="1">
        <f t="shared" si="104"/>
        <v>593.9</v>
      </c>
      <c r="DA152" s="1">
        <f t="shared" si="104"/>
        <v>489.89999999999992</v>
      </c>
      <c r="DB152" s="1"/>
      <c r="DC152" s="1"/>
      <c r="DD152" s="1">
        <f t="shared" si="105"/>
        <v>606.79587500000002</v>
      </c>
      <c r="DE152" s="39">
        <f t="shared" si="106"/>
        <v>554.96213652500001</v>
      </c>
      <c r="DH152" s="1">
        <f t="shared" si="90"/>
        <v>88</v>
      </c>
      <c r="DI152" s="1">
        <f t="shared" si="91"/>
        <v>1629.89</v>
      </c>
      <c r="DJ152" s="1">
        <f t="shared" si="92"/>
        <v>1385.4065000000001</v>
      </c>
      <c r="DK152" s="1">
        <f t="shared" si="93"/>
        <v>2086.2592</v>
      </c>
      <c r="DL152" s="23">
        <f t="shared" si="109"/>
        <v>1877.63328</v>
      </c>
      <c r="DM152" s="1">
        <f t="shared" si="94"/>
        <v>18220</v>
      </c>
      <c r="DN152" s="1">
        <f t="shared" si="95"/>
        <v>98</v>
      </c>
      <c r="DO152" s="1">
        <f t="shared" si="96"/>
        <v>1700</v>
      </c>
      <c r="DP152" s="1">
        <f t="shared" si="97"/>
        <v>92</v>
      </c>
      <c r="DQ152" s="1">
        <v>4</v>
      </c>
      <c r="DR152" s="1">
        <f t="shared" si="110"/>
        <v>16466.363499999985</v>
      </c>
      <c r="DS152" s="1">
        <f t="shared" si="111"/>
        <v>19385.589119999982</v>
      </c>
      <c r="DT152" s="130">
        <f t="shared" si="102"/>
        <v>19704.946303999968</v>
      </c>
      <c r="DZ152" s="130">
        <f t="shared" si="107"/>
        <v>17296.249999999967</v>
      </c>
      <c r="EK152" s="1">
        <f t="shared" si="103"/>
        <v>62.069999999999965</v>
      </c>
      <c r="EN152"/>
      <c r="EO152"/>
      <c r="EP152"/>
      <c r="EQ152"/>
      <c r="ER152"/>
      <c r="ES152"/>
      <c r="ET152"/>
      <c r="EU152"/>
      <c r="EV152"/>
      <c r="EW152"/>
      <c r="EX152"/>
      <c r="EY152"/>
      <c r="EZ152"/>
    </row>
    <row r="153" spans="1:156" ht="12" customHeight="1">
      <c r="A153" s="1">
        <f t="shared" si="84"/>
        <v>26</v>
      </c>
      <c r="B153" s="4">
        <f t="shared" si="85"/>
        <v>41355</v>
      </c>
      <c r="C153" s="4">
        <f t="shared" si="86"/>
        <v>41361</v>
      </c>
      <c r="D153" s="5" t="s">
        <v>20</v>
      </c>
      <c r="E153" s="1">
        <v>8</v>
      </c>
      <c r="F153" s="5" t="s">
        <v>52</v>
      </c>
      <c r="G153" s="5" t="s">
        <v>51</v>
      </c>
      <c r="H153" s="5" t="s">
        <v>251</v>
      </c>
      <c r="I153" s="5"/>
      <c r="J153" s="5"/>
      <c r="K153" s="15">
        <v>33.81</v>
      </c>
      <c r="L153" s="1">
        <f t="shared" si="100"/>
        <v>569.21999999999912</v>
      </c>
      <c r="M153" s="15">
        <v>6.78</v>
      </c>
      <c r="N153" s="15">
        <v>1058.5699999999899</v>
      </c>
      <c r="P153" s="1">
        <f t="shared" si="101"/>
        <v>18354.819999999956</v>
      </c>
      <c r="Q153" s="109">
        <f t="shared" si="77"/>
        <v>18449.559999999958</v>
      </c>
      <c r="T153" s="15">
        <v>77</v>
      </c>
      <c r="U153" s="15">
        <v>3.47</v>
      </c>
      <c r="V153" s="15">
        <v>3.1299999999999901</v>
      </c>
      <c r="W153" s="15"/>
      <c r="X153" s="15"/>
      <c r="Z153" s="1">
        <v>33.599999999999994</v>
      </c>
      <c r="AA153" s="1">
        <v>528.59999999999991</v>
      </c>
      <c r="AC153" s="1">
        <v>1400</v>
      </c>
      <c r="AD153" s="1">
        <v>19000</v>
      </c>
      <c r="AE153" s="1">
        <v>10.8</v>
      </c>
      <c r="AF153" s="1">
        <v>89</v>
      </c>
      <c r="AG153" s="71"/>
      <c r="AJ153" s="1">
        <v>3.8</v>
      </c>
      <c r="AL153" s="1">
        <v>3.8</v>
      </c>
      <c r="AM153" s="39">
        <v>46.486245000000004</v>
      </c>
      <c r="AN153" s="1"/>
      <c r="AO153" s="39">
        <v>170.30111733000001</v>
      </c>
      <c r="AP153" s="39">
        <v>40.990213309999994</v>
      </c>
      <c r="AQ153" s="39">
        <v>595.95234983499995</v>
      </c>
      <c r="BF153" s="110">
        <v>5</v>
      </c>
      <c r="BH153" s="39">
        <f t="shared" si="108"/>
        <v>40.990213309999994</v>
      </c>
      <c r="BM153" s="1">
        <v>32.300000000000004</v>
      </c>
      <c r="BN153" s="1">
        <v>634.4</v>
      </c>
      <c r="BO153" s="1">
        <v>1</v>
      </c>
      <c r="BP153" s="1">
        <v>100</v>
      </c>
      <c r="BS153" s="1" t="s">
        <v>183</v>
      </c>
      <c r="BT153" s="1">
        <v>170.30111733000001</v>
      </c>
      <c r="BU153" s="1">
        <v>159</v>
      </c>
      <c r="BV153" s="1">
        <v>114</v>
      </c>
      <c r="BW153" s="1">
        <v>1200</v>
      </c>
      <c r="BX153" s="1">
        <v>11.301117330000011</v>
      </c>
      <c r="BY153" s="41">
        <v>40.258170999999997</v>
      </c>
      <c r="BZ153" s="1">
        <v>30</v>
      </c>
      <c r="CA153" s="1">
        <v>0</v>
      </c>
      <c r="CB153" s="1" t="s">
        <v>273</v>
      </c>
      <c r="CG153" s="39">
        <f t="shared" si="112"/>
        <v>0</v>
      </c>
      <c r="CH153" s="39">
        <f t="shared" si="112"/>
        <v>0</v>
      </c>
      <c r="CI153" s="39">
        <f t="shared" si="112"/>
        <v>0</v>
      </c>
      <c r="CJ153" s="39">
        <f t="shared" si="112"/>
        <v>0</v>
      </c>
      <c r="CK153" s="39">
        <f t="shared" si="112"/>
        <v>0</v>
      </c>
      <c r="CL153" s="39">
        <f t="shared" si="112"/>
        <v>0</v>
      </c>
      <c r="CM153" s="39">
        <f t="shared" si="112"/>
        <v>0</v>
      </c>
      <c r="CO153" s="5"/>
      <c r="CP153" s="5"/>
      <c r="CS153" s="1">
        <f t="shared" si="78"/>
        <v>33.81</v>
      </c>
      <c r="CT153" s="1">
        <f t="shared" si="79"/>
        <v>32.300000000000004</v>
      </c>
      <c r="CU153" s="1">
        <f t="shared" si="80"/>
        <v>33.599999999999994</v>
      </c>
      <c r="CV153" s="1">
        <f t="shared" si="81"/>
        <v>0</v>
      </c>
      <c r="CW153" s="1">
        <f t="shared" si="82"/>
        <v>30</v>
      </c>
      <c r="CX153" s="1">
        <f t="shared" si="83"/>
        <v>40.258170999999997</v>
      </c>
      <c r="CY153" s="1">
        <f t="shared" si="104"/>
        <v>569.21999999999912</v>
      </c>
      <c r="CZ153" s="1">
        <f t="shared" si="104"/>
        <v>626.19999999999993</v>
      </c>
      <c r="DA153" s="1">
        <f t="shared" si="104"/>
        <v>523.49999999999989</v>
      </c>
      <c r="DB153" s="1"/>
      <c r="DC153" s="1"/>
      <c r="DD153" s="1">
        <f t="shared" si="105"/>
        <v>647.05404599999997</v>
      </c>
      <c r="DE153" s="39">
        <f t="shared" si="106"/>
        <v>595.95234983499995</v>
      </c>
      <c r="DH153" s="1">
        <f t="shared" si="90"/>
        <v>77</v>
      </c>
      <c r="DI153" s="1">
        <f t="shared" si="91"/>
        <v>1058.5699999999899</v>
      </c>
      <c r="DJ153" s="1">
        <f t="shared" si="92"/>
        <v>899.78449999999145</v>
      </c>
      <c r="DK153" s="1">
        <f t="shared" si="93"/>
        <v>1354.9695999999872</v>
      </c>
      <c r="DL153" s="23">
        <f t="shared" si="109"/>
        <v>1219.4726399999886</v>
      </c>
      <c r="DM153" s="1" t="str">
        <f t="shared" si="94"/>
        <v/>
      </c>
      <c r="DN153" s="1" t="str">
        <f t="shared" si="95"/>
        <v/>
      </c>
      <c r="DO153" s="1">
        <f t="shared" si="96"/>
        <v>1400</v>
      </c>
      <c r="DP153" s="1">
        <f t="shared" si="97"/>
        <v>89</v>
      </c>
      <c r="DR153" s="1">
        <f t="shared" si="110"/>
        <v>17366.147999999976</v>
      </c>
      <c r="DS153" s="1">
        <f t="shared" si="111"/>
        <v>20605.061759999971</v>
      </c>
      <c r="DT153" s="1">
        <f t="shared" si="102"/>
        <v>20924.418943999957</v>
      </c>
      <c r="DZ153" s="1">
        <f t="shared" si="107"/>
        <v>18354.819999999956</v>
      </c>
      <c r="EK153" s="1">
        <f t="shared" si="103"/>
        <v>68.849999999999966</v>
      </c>
      <c r="EN153"/>
      <c r="EO153"/>
      <c r="EP153"/>
      <c r="EQ153"/>
      <c r="ER153"/>
      <c r="ES153"/>
      <c r="ET153"/>
      <c r="EU153"/>
      <c r="EV153"/>
      <c r="EW153"/>
      <c r="EX153"/>
      <c r="EY153"/>
      <c r="EZ153"/>
    </row>
    <row r="154" spans="1:156" ht="12" customHeight="1">
      <c r="A154" s="1">
        <f t="shared" si="84"/>
        <v>27</v>
      </c>
      <c r="B154" s="4">
        <f t="shared" si="85"/>
        <v>41362</v>
      </c>
      <c r="C154" s="4">
        <f t="shared" si="86"/>
        <v>41368</v>
      </c>
      <c r="D154" s="5" t="s">
        <v>20</v>
      </c>
      <c r="E154" s="1">
        <v>8</v>
      </c>
      <c r="F154" s="5" t="s">
        <v>52</v>
      </c>
      <c r="G154" s="5" t="s">
        <v>51</v>
      </c>
      <c r="H154" s="5" t="s">
        <v>251</v>
      </c>
      <c r="I154" s="5"/>
      <c r="J154" s="5"/>
      <c r="K154" s="15">
        <v>16.25</v>
      </c>
      <c r="L154" s="1">
        <f t="shared" si="100"/>
        <v>585.46999999999912</v>
      </c>
      <c r="M154" s="15">
        <v>3.89</v>
      </c>
      <c r="N154" s="15">
        <v>647.09</v>
      </c>
      <c r="P154" s="1">
        <f t="shared" si="101"/>
        <v>19001.909999999956</v>
      </c>
      <c r="Q154" s="109">
        <f t="shared" si="77"/>
        <v>19096.649999999958</v>
      </c>
      <c r="T154" s="15">
        <v>77</v>
      </c>
      <c r="U154" s="15">
        <v>3.47</v>
      </c>
      <c r="V154" s="15">
        <v>3.98</v>
      </c>
      <c r="W154" s="15"/>
      <c r="X154" s="15"/>
      <c r="Z154" s="1">
        <v>23.299999999999997</v>
      </c>
      <c r="AA154" s="1">
        <v>551.89999999999986</v>
      </c>
      <c r="AC154" s="1">
        <v>800</v>
      </c>
      <c r="AD154" s="1">
        <v>19800</v>
      </c>
      <c r="AE154" s="1">
        <v>11.7</v>
      </c>
      <c r="AF154" s="1">
        <v>83</v>
      </c>
      <c r="AG154" s="71"/>
      <c r="AJ154" s="1">
        <v>3.2</v>
      </c>
      <c r="AL154" s="1">
        <v>0.6</v>
      </c>
      <c r="AM154" s="39">
        <v>28.127927</v>
      </c>
      <c r="AN154" s="1"/>
      <c r="AO154" s="39">
        <v>169.45602354000002</v>
      </c>
      <c r="AP154" s="39">
        <v>29.573020789999994</v>
      </c>
      <c r="AQ154" s="39">
        <v>625.52537062499994</v>
      </c>
      <c r="BF154" s="110">
        <v>5</v>
      </c>
      <c r="BH154" s="39">
        <f t="shared" si="108"/>
        <v>29.573020789999994</v>
      </c>
      <c r="BM154" s="1">
        <v>28.1</v>
      </c>
      <c r="BN154" s="1">
        <v>662.49999999999989</v>
      </c>
      <c r="BO154" s="1">
        <v>1</v>
      </c>
      <c r="BP154" s="1">
        <v>100</v>
      </c>
      <c r="BS154" s="1" t="s">
        <v>208</v>
      </c>
      <c r="BT154" s="1">
        <v>169.45602354000002</v>
      </c>
      <c r="BU154" s="1">
        <v>159</v>
      </c>
      <c r="BV154" s="1">
        <v>114</v>
      </c>
      <c r="BW154" s="1">
        <v>1200</v>
      </c>
      <c r="BX154" s="1">
        <v>10.456023540000018</v>
      </c>
      <c r="BY154" s="41">
        <v>23.057989000000003</v>
      </c>
      <c r="BZ154" s="1">
        <v>10</v>
      </c>
      <c r="CA154" s="1">
        <v>0</v>
      </c>
      <c r="CB154" s="1" t="s">
        <v>259</v>
      </c>
      <c r="CG154" s="39">
        <f t="shared" si="112"/>
        <v>0</v>
      </c>
      <c r="CH154" s="39">
        <f t="shared" si="112"/>
        <v>0</v>
      </c>
      <c r="CI154" s="39">
        <f t="shared" si="112"/>
        <v>0</v>
      </c>
      <c r="CJ154" s="39">
        <f t="shared" si="112"/>
        <v>0</v>
      </c>
      <c r="CK154" s="39">
        <f t="shared" si="112"/>
        <v>0</v>
      </c>
      <c r="CL154" s="39">
        <f t="shared" si="112"/>
        <v>0</v>
      </c>
      <c r="CM154" s="39">
        <f t="shared" si="112"/>
        <v>0</v>
      </c>
      <c r="CO154" s="5"/>
      <c r="CP154" s="5"/>
      <c r="CS154" s="1">
        <f t="shared" si="78"/>
        <v>16.25</v>
      </c>
      <c r="CT154" s="1">
        <f t="shared" si="79"/>
        <v>28.1</v>
      </c>
      <c r="CU154" s="1">
        <f t="shared" si="80"/>
        <v>23.299999999999997</v>
      </c>
      <c r="CV154" s="1">
        <f t="shared" si="81"/>
        <v>0</v>
      </c>
      <c r="CW154" s="1">
        <f t="shared" si="82"/>
        <v>10</v>
      </c>
      <c r="CX154" s="1">
        <f t="shared" si="83"/>
        <v>23.057989000000003</v>
      </c>
      <c r="CY154" s="1">
        <f t="shared" si="104"/>
        <v>585.46999999999912</v>
      </c>
      <c r="CZ154" s="1">
        <f t="shared" si="104"/>
        <v>654.29999999999995</v>
      </c>
      <c r="DA154" s="1">
        <f t="shared" si="104"/>
        <v>546.79999999999984</v>
      </c>
      <c r="DB154" s="1"/>
      <c r="DC154" s="1"/>
      <c r="DD154" s="1">
        <f t="shared" si="105"/>
        <v>670.11203499999999</v>
      </c>
      <c r="DE154" s="39">
        <f t="shared" si="106"/>
        <v>625.52537062499994</v>
      </c>
      <c r="DH154" s="1">
        <f t="shared" si="90"/>
        <v>77</v>
      </c>
      <c r="DI154" s="1">
        <f t="shared" si="91"/>
        <v>647.09</v>
      </c>
      <c r="DJ154" s="1">
        <f t="shared" si="92"/>
        <v>550.02650000000006</v>
      </c>
      <c r="DK154" s="1">
        <f t="shared" si="93"/>
        <v>828.27520000000004</v>
      </c>
      <c r="DL154" s="23">
        <f t="shared" si="109"/>
        <v>745.4476800000001</v>
      </c>
      <c r="DM154" s="1" t="str">
        <f t="shared" si="94"/>
        <v/>
      </c>
      <c r="DN154" s="1" t="str">
        <f t="shared" si="95"/>
        <v/>
      </c>
      <c r="DO154" s="1">
        <f t="shared" si="96"/>
        <v>800</v>
      </c>
      <c r="DP154" s="1">
        <f t="shared" si="97"/>
        <v>83</v>
      </c>
      <c r="DR154" s="1">
        <f t="shared" si="110"/>
        <v>17916.174499999976</v>
      </c>
      <c r="DS154" s="1">
        <f t="shared" si="111"/>
        <v>21350.509439999973</v>
      </c>
      <c r="DT154" s="1">
        <f t="shared" si="102"/>
        <v>21669.866623999958</v>
      </c>
      <c r="DZ154" s="1">
        <f t="shared" si="107"/>
        <v>19001.909999999956</v>
      </c>
      <c r="EK154" s="1">
        <f t="shared" si="103"/>
        <v>72.739999999999966</v>
      </c>
      <c r="EN154"/>
      <c r="EO154"/>
      <c r="EP154"/>
      <c r="EQ154"/>
      <c r="ER154"/>
      <c r="ES154"/>
      <c r="ET154"/>
      <c r="EU154"/>
      <c r="EV154"/>
      <c r="EW154"/>
      <c r="EX154"/>
      <c r="EY154"/>
      <c r="EZ154"/>
    </row>
    <row r="155" spans="1:156" ht="12" customHeight="1">
      <c r="A155" s="1">
        <f t="shared" si="84"/>
        <v>28</v>
      </c>
      <c r="B155" s="4">
        <f t="shared" si="85"/>
        <v>41369</v>
      </c>
      <c r="C155" s="4">
        <f t="shared" si="86"/>
        <v>41375</v>
      </c>
      <c r="D155" s="5" t="s">
        <v>20</v>
      </c>
      <c r="E155" s="1">
        <v>8</v>
      </c>
      <c r="F155" s="5" t="s">
        <v>52</v>
      </c>
      <c r="G155" s="5" t="s">
        <v>51</v>
      </c>
      <c r="H155" s="5" t="s">
        <v>251</v>
      </c>
      <c r="I155" s="5"/>
      <c r="J155" s="5"/>
      <c r="K155" s="15">
        <v>25.6</v>
      </c>
      <c r="L155" s="1">
        <f t="shared" si="100"/>
        <v>611.06999999999914</v>
      </c>
      <c r="M155" s="15">
        <v>2.4399999999999902</v>
      </c>
      <c r="N155" s="15">
        <v>1039.5799999999899</v>
      </c>
      <c r="P155" s="1">
        <f t="shared" si="101"/>
        <v>20041.489999999947</v>
      </c>
      <c r="Q155" s="109">
        <f t="shared" si="77"/>
        <v>20136.229999999949</v>
      </c>
      <c r="T155" s="15">
        <v>75</v>
      </c>
      <c r="U155" s="15">
        <v>3.33</v>
      </c>
      <c r="V155" s="15">
        <v>4.0599999999999898</v>
      </c>
      <c r="W155" s="15"/>
      <c r="X155" s="15"/>
      <c r="Z155" s="1">
        <v>27.400000000000002</v>
      </c>
      <c r="AA155" s="1">
        <v>579.29999999999984</v>
      </c>
      <c r="AC155" s="1">
        <v>700</v>
      </c>
      <c r="AD155" s="1">
        <v>20500</v>
      </c>
      <c r="AE155" s="1">
        <v>12.4</v>
      </c>
      <c r="AF155" s="1">
        <v>80</v>
      </c>
      <c r="AG155" s="71"/>
      <c r="AJ155" s="1">
        <v>2.8</v>
      </c>
      <c r="AL155" s="1">
        <v>0</v>
      </c>
      <c r="AM155" s="39">
        <v>14.077563999999999</v>
      </c>
      <c r="AN155" s="1"/>
      <c r="AO155" s="39">
        <v>164.3854608</v>
      </c>
      <c r="AP155" s="39">
        <v>19.148126740000013</v>
      </c>
      <c r="AQ155" s="39">
        <v>644.673497365</v>
      </c>
      <c r="BF155" s="110">
        <v>5</v>
      </c>
      <c r="BH155" s="39">
        <f t="shared" si="108"/>
        <v>19.148126740000013</v>
      </c>
      <c r="BM155" s="1">
        <v>10.4</v>
      </c>
      <c r="BN155" s="1">
        <v>672.9</v>
      </c>
      <c r="BO155" s="1">
        <v>1</v>
      </c>
      <c r="BP155" s="1">
        <v>100</v>
      </c>
      <c r="BS155" s="1" t="s">
        <v>198</v>
      </c>
      <c r="BT155" s="1">
        <v>164.3854608</v>
      </c>
      <c r="BU155" s="1">
        <v>159</v>
      </c>
      <c r="BV155" s="1">
        <v>114</v>
      </c>
      <c r="BW155" s="1">
        <v>1200</v>
      </c>
      <c r="BX155" s="1">
        <v>5.3854608000000042</v>
      </c>
      <c r="BY155" s="41">
        <v>23.292916000000002</v>
      </c>
      <c r="BZ155" s="1">
        <v>0</v>
      </c>
      <c r="CA155" s="1">
        <v>0</v>
      </c>
      <c r="CG155" s="40">
        <v>15.51</v>
      </c>
      <c r="CH155" s="40">
        <v>55.737142857142864</v>
      </c>
      <c r="CI155" s="40">
        <v>1.0542857142857143</v>
      </c>
      <c r="CJ155" s="40">
        <v>16.767142857142858</v>
      </c>
      <c r="CK155" s="40">
        <v>25.419999999999998</v>
      </c>
      <c r="CL155" s="40">
        <v>0</v>
      </c>
      <c r="CM155" s="40">
        <v>1.2314285714285713</v>
      </c>
      <c r="CO155" s="5"/>
      <c r="CP155" s="5"/>
      <c r="CS155" s="1">
        <f t="shared" si="78"/>
        <v>25.6</v>
      </c>
      <c r="CT155" s="1">
        <f t="shared" si="79"/>
        <v>10.4</v>
      </c>
      <c r="CU155" s="1">
        <f t="shared" si="80"/>
        <v>27.400000000000002</v>
      </c>
      <c r="CV155" s="1">
        <f t="shared" si="81"/>
        <v>0</v>
      </c>
      <c r="CW155" s="1">
        <f t="shared" si="82"/>
        <v>0</v>
      </c>
      <c r="CX155" s="1">
        <f t="shared" si="83"/>
        <v>23.292916000000002</v>
      </c>
      <c r="CY155" s="1">
        <f t="shared" si="104"/>
        <v>611.06999999999914</v>
      </c>
      <c r="CZ155" s="1">
        <f t="shared" si="104"/>
        <v>664.69999999999993</v>
      </c>
      <c r="DA155" s="1">
        <f t="shared" si="104"/>
        <v>574.19999999999982</v>
      </c>
      <c r="DB155" s="1"/>
      <c r="DC155" s="1"/>
      <c r="DD155" s="1">
        <f t="shared" si="105"/>
        <v>693.40495099999998</v>
      </c>
      <c r="DE155" s="39">
        <f t="shared" si="106"/>
        <v>644.673497365</v>
      </c>
      <c r="DH155" s="1">
        <f t="shared" si="90"/>
        <v>75</v>
      </c>
      <c r="DI155" s="1">
        <f t="shared" si="91"/>
        <v>1039.5799999999899</v>
      </c>
      <c r="DJ155" s="1">
        <f t="shared" si="92"/>
        <v>883.64299999999139</v>
      </c>
      <c r="DK155" s="1">
        <f t="shared" si="93"/>
        <v>1330.6623999999872</v>
      </c>
      <c r="DL155" s="23">
        <f t="shared" si="109"/>
        <v>1197.5961599999885</v>
      </c>
      <c r="DM155" s="1" t="str">
        <f t="shared" si="94"/>
        <v/>
      </c>
      <c r="DN155" s="1" t="str">
        <f t="shared" si="95"/>
        <v/>
      </c>
      <c r="DO155" s="1">
        <f t="shared" si="96"/>
        <v>700</v>
      </c>
      <c r="DP155" s="1">
        <f t="shared" si="97"/>
        <v>80</v>
      </c>
      <c r="DR155" s="1">
        <f t="shared" si="110"/>
        <v>18799.817499999968</v>
      </c>
      <c r="DS155" s="1">
        <f t="shared" si="111"/>
        <v>22548.105599999963</v>
      </c>
      <c r="DT155" s="1">
        <f t="shared" si="102"/>
        <v>22867.462783999948</v>
      </c>
      <c r="DZ155" s="1">
        <f t="shared" si="107"/>
        <v>20041.489999999947</v>
      </c>
      <c r="EK155" s="1">
        <f t="shared" si="103"/>
        <v>75.17999999999995</v>
      </c>
      <c r="EN155"/>
      <c r="EO155"/>
      <c r="EP155"/>
      <c r="EQ155"/>
      <c r="ER155"/>
      <c r="ES155"/>
      <c r="ET155"/>
      <c r="EU155"/>
      <c r="EV155"/>
      <c r="EW155"/>
      <c r="EX155"/>
      <c r="EY155"/>
      <c r="EZ155"/>
    </row>
    <row r="156" spans="1:156" ht="12" customHeight="1">
      <c r="A156" s="1">
        <f t="shared" si="84"/>
        <v>29</v>
      </c>
      <c r="B156" s="4">
        <f t="shared" si="85"/>
        <v>41376</v>
      </c>
      <c r="C156" s="4">
        <f t="shared" si="86"/>
        <v>41382</v>
      </c>
      <c r="D156" s="5" t="s">
        <v>20</v>
      </c>
      <c r="E156" s="1">
        <v>8</v>
      </c>
      <c r="F156" s="5" t="s">
        <v>52</v>
      </c>
      <c r="G156" s="5" t="s">
        <v>51</v>
      </c>
      <c r="H156" s="5" t="s">
        <v>251</v>
      </c>
      <c r="I156" s="5"/>
      <c r="J156" s="5"/>
      <c r="K156" s="15">
        <v>28.559999999999899</v>
      </c>
      <c r="L156" s="1">
        <f t="shared" si="100"/>
        <v>639.62999999999909</v>
      </c>
      <c r="M156" s="15">
        <v>0.02</v>
      </c>
      <c r="N156" s="15">
        <v>1018.98</v>
      </c>
      <c r="P156" s="1">
        <f t="shared" si="101"/>
        <v>21060.469999999947</v>
      </c>
      <c r="Q156" s="109">
        <f t="shared" si="77"/>
        <v>21155.209999999948</v>
      </c>
      <c r="T156" s="15">
        <v>75</v>
      </c>
      <c r="U156" s="15">
        <v>3.33</v>
      </c>
      <c r="V156" s="15">
        <v>3.5699999999999901</v>
      </c>
      <c r="W156" s="15">
        <v>14.31</v>
      </c>
      <c r="X156" s="15">
        <v>27.27</v>
      </c>
      <c r="Z156" s="1">
        <v>24.1</v>
      </c>
      <c r="AA156" s="1">
        <v>603.39999999999986</v>
      </c>
      <c r="AC156" s="1">
        <v>900</v>
      </c>
      <c r="AD156" s="1">
        <v>21400</v>
      </c>
      <c r="AE156" s="1">
        <v>13.3</v>
      </c>
      <c r="AF156" s="1">
        <v>72</v>
      </c>
      <c r="AG156" s="71"/>
      <c r="AJ156" s="1">
        <v>2.2000000000000002</v>
      </c>
      <c r="AL156" s="1">
        <v>0</v>
      </c>
      <c r="AM156" s="39"/>
      <c r="AN156" s="1"/>
      <c r="BF156" s="110">
        <v>5</v>
      </c>
      <c r="BX156" s="1"/>
      <c r="CG156" s="40">
        <v>19.134285714285713</v>
      </c>
      <c r="CH156" s="40">
        <v>55.631428571428572</v>
      </c>
      <c r="CI156" s="40">
        <v>1.2857142857142858</v>
      </c>
      <c r="CJ156" s="40">
        <v>13.659999999999998</v>
      </c>
      <c r="CK156" s="40">
        <v>25.159999999999997</v>
      </c>
      <c r="CL156" s="40">
        <v>0</v>
      </c>
      <c r="CM156" s="40">
        <v>1.4285714285714288</v>
      </c>
      <c r="CO156" s="5"/>
      <c r="CP156" s="5"/>
      <c r="CS156" s="1">
        <f t="shared" si="78"/>
        <v>28.559999999999899</v>
      </c>
      <c r="CT156" s="1">
        <f t="shared" si="79"/>
        <v>0</v>
      </c>
      <c r="CU156" s="1">
        <f t="shared" si="80"/>
        <v>24.1</v>
      </c>
      <c r="CV156" s="1">
        <f t="shared" si="81"/>
        <v>0</v>
      </c>
      <c r="CW156" s="1">
        <f t="shared" si="82"/>
        <v>0</v>
      </c>
      <c r="CX156" s="1">
        <f t="shared" si="83"/>
        <v>0</v>
      </c>
      <c r="CY156" s="1"/>
      <c r="CZ156" s="1"/>
      <c r="DA156" s="1"/>
      <c r="DB156" s="1"/>
      <c r="DC156" s="1"/>
      <c r="DD156" s="1"/>
      <c r="DH156" s="1">
        <f t="shared" si="90"/>
        <v>75</v>
      </c>
      <c r="DI156" s="1">
        <f t="shared" si="91"/>
        <v>1018.98</v>
      </c>
      <c r="DJ156" s="1">
        <f t="shared" si="92"/>
        <v>866.13300000000004</v>
      </c>
      <c r="DK156" s="1">
        <f t="shared" si="93"/>
        <v>1304.2944</v>
      </c>
      <c r="DL156" s="23">
        <f t="shared" si="109"/>
        <v>1173.8649600000001</v>
      </c>
      <c r="DM156" s="1" t="str">
        <f t="shared" si="94"/>
        <v/>
      </c>
      <c r="DN156" s="1" t="str">
        <f t="shared" si="95"/>
        <v/>
      </c>
      <c r="DO156" s="1">
        <f t="shared" si="96"/>
        <v>900</v>
      </c>
      <c r="DP156" s="1">
        <f t="shared" si="97"/>
        <v>72</v>
      </c>
      <c r="DR156" s="1">
        <f t="shared" si="110"/>
        <v>19665.95049999997</v>
      </c>
      <c r="DS156" s="1">
        <f t="shared" si="111"/>
        <v>23721.970559999962</v>
      </c>
      <c r="DT156" s="1">
        <f t="shared" si="102"/>
        <v>24041.327743999947</v>
      </c>
      <c r="DZ156" s="1">
        <f t="shared" si="107"/>
        <v>21060.469999999947</v>
      </c>
      <c r="EK156" s="1">
        <f t="shared" si="103"/>
        <v>75.199999999999946</v>
      </c>
      <c r="EN156"/>
      <c r="EO156"/>
      <c r="EP156"/>
      <c r="EQ156"/>
      <c r="ER156"/>
      <c r="ES156"/>
      <c r="ET156"/>
      <c r="EU156"/>
      <c r="EV156"/>
      <c r="EW156"/>
      <c r="EX156"/>
      <c r="EY156"/>
      <c r="EZ156"/>
    </row>
    <row r="157" spans="1:156" ht="12" customHeight="1">
      <c r="A157" s="1">
        <f t="shared" si="84"/>
        <v>30</v>
      </c>
      <c r="B157" s="4">
        <f t="shared" si="85"/>
        <v>41383</v>
      </c>
      <c r="C157" s="4">
        <f t="shared" si="86"/>
        <v>41389</v>
      </c>
      <c r="D157" s="5" t="s">
        <v>20</v>
      </c>
      <c r="E157" s="1">
        <v>8</v>
      </c>
      <c r="F157" s="5" t="s">
        <v>52</v>
      </c>
      <c r="G157" s="5" t="s">
        <v>51</v>
      </c>
      <c r="H157" s="5" t="s">
        <v>251</v>
      </c>
      <c r="I157" s="5"/>
      <c r="J157" s="5"/>
      <c r="K157" s="15">
        <v>18.96</v>
      </c>
      <c r="L157" s="1">
        <f t="shared" si="100"/>
        <v>658.58999999999912</v>
      </c>
      <c r="M157" s="15">
        <v>0</v>
      </c>
      <c r="N157" s="15">
        <v>532.12</v>
      </c>
      <c r="P157" s="1">
        <f t="shared" si="101"/>
        <v>21592.589999999946</v>
      </c>
      <c r="Q157" s="109">
        <f t="shared" si="77"/>
        <v>21687.329999999947</v>
      </c>
      <c r="T157" s="15">
        <v>56.999999999999893</v>
      </c>
      <c r="U157" s="15">
        <v>1.74</v>
      </c>
      <c r="V157" s="15">
        <v>2.81</v>
      </c>
      <c r="W157" s="15">
        <v>9.1</v>
      </c>
      <c r="X157" s="15">
        <v>12.59</v>
      </c>
      <c r="Z157" s="1">
        <v>14.700000000000001</v>
      </c>
      <c r="AA157" s="1">
        <v>618.09999999999991</v>
      </c>
      <c r="AC157" s="1">
        <v>300</v>
      </c>
      <c r="AD157" s="1">
        <v>21700</v>
      </c>
      <c r="AE157" s="1">
        <v>13.600000000000001</v>
      </c>
      <c r="AF157" s="1">
        <v>68</v>
      </c>
      <c r="AG157" s="71"/>
      <c r="AJ157" s="1">
        <v>2</v>
      </c>
      <c r="AL157" s="1">
        <v>0</v>
      </c>
      <c r="AM157" s="39"/>
      <c r="AN157" s="1"/>
      <c r="BF157" s="110">
        <v>5</v>
      </c>
      <c r="BX157" s="1"/>
      <c r="CG157" s="40">
        <v>13.917142857142858</v>
      </c>
      <c r="CH157" s="40">
        <v>60.752857142857138</v>
      </c>
      <c r="CI157" s="40">
        <v>0.79999999999999993</v>
      </c>
      <c r="CJ157" s="40">
        <v>11.865714285714287</v>
      </c>
      <c r="CK157" s="40">
        <v>17.529999999999998</v>
      </c>
      <c r="CL157" s="40">
        <v>0</v>
      </c>
      <c r="CM157" s="40">
        <v>0.89571428571428569</v>
      </c>
      <c r="CO157" s="5"/>
      <c r="CP157" s="5"/>
      <c r="CS157" s="1">
        <f t="shared" si="78"/>
        <v>18.96</v>
      </c>
      <c r="CT157" s="1">
        <f t="shared" si="79"/>
        <v>0</v>
      </c>
      <c r="CU157" s="1">
        <f t="shared" si="80"/>
        <v>14.700000000000001</v>
      </c>
      <c r="CV157" s="1">
        <f t="shared" si="81"/>
        <v>0</v>
      </c>
      <c r="CW157" s="1">
        <f t="shared" si="82"/>
        <v>0</v>
      </c>
      <c r="CX157" s="1">
        <f t="shared" si="83"/>
        <v>0</v>
      </c>
      <c r="CY157" s="1"/>
      <c r="CZ157" s="1"/>
      <c r="DA157" s="1"/>
      <c r="DB157" s="1"/>
      <c r="DC157" s="1"/>
      <c r="DD157" s="1"/>
      <c r="DH157" s="1">
        <f t="shared" si="90"/>
        <v>56.999999999999893</v>
      </c>
      <c r="DI157" s="1">
        <f t="shared" si="91"/>
        <v>532.12</v>
      </c>
      <c r="DJ157" s="1">
        <f t="shared" si="92"/>
        <v>452.30199999999996</v>
      </c>
      <c r="DK157" s="1">
        <f t="shared" si="93"/>
        <v>681.11360000000002</v>
      </c>
      <c r="DL157" s="23">
        <f t="shared" si="109"/>
        <v>613.00224000000003</v>
      </c>
      <c r="DM157" s="1" t="str">
        <f t="shared" si="94"/>
        <v/>
      </c>
      <c r="DN157" s="1" t="str">
        <f t="shared" si="95"/>
        <v/>
      </c>
      <c r="DO157" s="1">
        <f t="shared" si="96"/>
        <v>300</v>
      </c>
      <c r="DP157" s="1">
        <f t="shared" si="97"/>
        <v>68</v>
      </c>
      <c r="DR157" s="1">
        <f t="shared" si="110"/>
        <v>20118.25249999997</v>
      </c>
      <c r="DS157" s="1">
        <f t="shared" si="111"/>
        <v>24334.972799999963</v>
      </c>
      <c r="DT157" s="1">
        <f t="shared" si="102"/>
        <v>24654.329983999949</v>
      </c>
      <c r="DZ157" s="1">
        <f t="shared" si="107"/>
        <v>21592.589999999946</v>
      </c>
      <c r="EK157" s="1">
        <f t="shared" si="103"/>
        <v>75.199999999999946</v>
      </c>
      <c r="EN157"/>
      <c r="EO157"/>
      <c r="EP157"/>
      <c r="EQ157"/>
      <c r="ER157"/>
      <c r="ES157"/>
      <c r="ET157"/>
      <c r="EU157"/>
      <c r="EV157"/>
      <c r="EW157"/>
      <c r="EX157"/>
      <c r="EY157"/>
      <c r="EZ157"/>
    </row>
    <row r="158" spans="1:156" ht="12" customHeight="1">
      <c r="A158" s="1">
        <f t="shared" si="84"/>
        <v>31</v>
      </c>
      <c r="B158" s="4">
        <f t="shared" si="85"/>
        <v>41390</v>
      </c>
      <c r="C158" s="4">
        <f t="shared" si="86"/>
        <v>41396</v>
      </c>
      <c r="D158" s="5" t="s">
        <v>20</v>
      </c>
      <c r="E158" s="1">
        <v>8</v>
      </c>
      <c r="F158" s="5" t="s">
        <v>52</v>
      </c>
      <c r="G158" s="5" t="s">
        <v>51</v>
      </c>
      <c r="H158" s="5" t="s">
        <v>251</v>
      </c>
      <c r="I158" s="5"/>
      <c r="J158" s="5"/>
      <c r="K158" s="15">
        <v>15.35</v>
      </c>
      <c r="L158" s="1">
        <f t="shared" si="100"/>
        <v>673.93999999999915</v>
      </c>
      <c r="M158" s="15">
        <v>1.6399999999999899</v>
      </c>
      <c r="N158" s="15">
        <v>449.56999999999903</v>
      </c>
      <c r="P158" s="1">
        <f t="shared" si="101"/>
        <v>22042.159999999945</v>
      </c>
      <c r="Q158" s="109">
        <f t="shared" si="77"/>
        <v>22136.899999999947</v>
      </c>
      <c r="T158" s="15">
        <v>39</v>
      </c>
      <c r="U158" s="15">
        <v>0.94999999999999896</v>
      </c>
      <c r="V158" s="15">
        <v>2.93</v>
      </c>
      <c r="W158" s="15">
        <v>6.66</v>
      </c>
      <c r="X158" s="15">
        <v>6.86</v>
      </c>
      <c r="Z158" s="1">
        <v>15.7</v>
      </c>
      <c r="AA158" s="1">
        <v>633.79999999999995</v>
      </c>
      <c r="AC158" s="1">
        <v>500.00000000000364</v>
      </c>
      <c r="AD158" s="1">
        <v>22200.000000000004</v>
      </c>
      <c r="AE158" s="1">
        <v>14.1</v>
      </c>
      <c r="AF158" s="1">
        <v>56.000000000000007</v>
      </c>
      <c r="AG158" s="71"/>
      <c r="AJ158" s="1">
        <v>1.5</v>
      </c>
      <c r="AL158" s="1">
        <v>0</v>
      </c>
      <c r="AM158" s="39"/>
      <c r="AN158" s="1"/>
      <c r="AO158" s="39">
        <v>110</v>
      </c>
      <c r="AT158" s="15">
        <v>22.19</v>
      </c>
      <c r="AV158" s="15"/>
      <c r="AW158" s="15"/>
      <c r="AX158" s="15"/>
      <c r="AY158" s="15">
        <v>2.73</v>
      </c>
      <c r="AZ158" s="15"/>
      <c r="BA158" s="15"/>
      <c r="BB158" s="15"/>
      <c r="BC158" s="29">
        <v>12.64</v>
      </c>
      <c r="BD158" s="15"/>
      <c r="BE158" s="1">
        <v>22190</v>
      </c>
      <c r="BF158" s="110">
        <v>6</v>
      </c>
      <c r="BG158" s="15"/>
      <c r="BX158" s="1"/>
      <c r="CG158" s="40">
        <v>16.511428571428574</v>
      </c>
      <c r="CH158" s="40">
        <v>52.027142857142849</v>
      </c>
      <c r="CI158" s="40">
        <v>1.3057142857142858</v>
      </c>
      <c r="CJ158" s="40">
        <v>12.680000000000001</v>
      </c>
      <c r="CK158" s="40">
        <v>21.089999999999996</v>
      </c>
      <c r="CL158" s="40">
        <v>0</v>
      </c>
      <c r="CM158" s="40">
        <v>0.80142857142857138</v>
      </c>
      <c r="CO158" s="5"/>
      <c r="CP158" s="5"/>
      <c r="CS158" s="1">
        <f t="shared" si="78"/>
        <v>15.35</v>
      </c>
      <c r="CT158" s="1">
        <f t="shared" si="79"/>
        <v>0</v>
      </c>
      <c r="CU158" s="1">
        <f t="shared" si="80"/>
        <v>15.7</v>
      </c>
      <c r="CV158" s="1">
        <f t="shared" si="81"/>
        <v>0</v>
      </c>
      <c r="CW158" s="1">
        <f t="shared" si="82"/>
        <v>0</v>
      </c>
      <c r="CX158" s="1">
        <f t="shared" si="83"/>
        <v>0</v>
      </c>
      <c r="CY158" s="1"/>
      <c r="CZ158" s="1"/>
      <c r="DA158" s="1"/>
      <c r="DB158" s="1"/>
      <c r="DC158" s="1"/>
      <c r="DD158" s="1"/>
      <c r="DH158" s="1">
        <f t="shared" si="90"/>
        <v>39</v>
      </c>
      <c r="DI158" s="1">
        <f t="shared" si="91"/>
        <v>449.56999999999903</v>
      </c>
      <c r="DJ158" s="1">
        <f t="shared" si="92"/>
        <v>382.13449999999915</v>
      </c>
      <c r="DK158" s="1">
        <f t="shared" si="93"/>
        <v>575.44959999999878</v>
      </c>
      <c r="DL158" s="23">
        <f t="shared" si="109"/>
        <v>517.90463999999895</v>
      </c>
      <c r="DM158" s="1">
        <f t="shared" si="94"/>
        <v>22190</v>
      </c>
      <c r="DN158" s="1" t="str">
        <f t="shared" si="95"/>
        <v/>
      </c>
      <c r="DO158" s="1">
        <f t="shared" si="96"/>
        <v>500.00000000000364</v>
      </c>
      <c r="DP158" s="1">
        <f t="shared" si="97"/>
        <v>56.000000000000007</v>
      </c>
      <c r="DQ158" s="1">
        <v>5</v>
      </c>
      <c r="DR158" s="1">
        <f t="shared" si="110"/>
        <v>20500.38699999997</v>
      </c>
      <c r="DS158" s="1">
        <f t="shared" si="111"/>
        <v>24852.877439999964</v>
      </c>
      <c r="DT158" s="130">
        <f t="shared" si="102"/>
        <v>25172.23462399995</v>
      </c>
      <c r="DZ158" s="130">
        <f t="shared" si="107"/>
        <v>22042.159999999945</v>
      </c>
      <c r="EK158" s="1">
        <f t="shared" si="103"/>
        <v>76.839999999999932</v>
      </c>
      <c r="EN158"/>
      <c r="EO158"/>
      <c r="EP158"/>
      <c r="EQ158"/>
      <c r="ER158"/>
      <c r="ES158"/>
      <c r="ET158"/>
      <c r="EU158"/>
      <c r="EV158"/>
      <c r="EW158"/>
      <c r="EX158"/>
      <c r="EY158"/>
      <c r="EZ158"/>
    </row>
    <row r="159" spans="1:156" ht="12" customHeight="1">
      <c r="A159" s="1">
        <f t="shared" si="84"/>
        <v>32</v>
      </c>
      <c r="B159" s="4">
        <f t="shared" si="85"/>
        <v>41397</v>
      </c>
      <c r="C159" s="4">
        <f t="shared" si="86"/>
        <v>41403</v>
      </c>
      <c r="D159" s="5" t="s">
        <v>20</v>
      </c>
      <c r="E159" s="1">
        <v>8</v>
      </c>
      <c r="F159" s="3" t="s">
        <v>52</v>
      </c>
      <c r="G159" s="5" t="s">
        <v>51</v>
      </c>
      <c r="H159" s="5" t="s">
        <v>251</v>
      </c>
      <c r="I159" s="5"/>
      <c r="J159" s="5"/>
      <c r="K159" s="15">
        <v>21.09</v>
      </c>
      <c r="L159" s="1">
        <f t="shared" si="100"/>
        <v>695.02999999999918</v>
      </c>
      <c r="M159" s="15">
        <v>0</v>
      </c>
      <c r="N159" s="15">
        <v>404.12</v>
      </c>
      <c r="P159" s="1">
        <f t="shared" si="101"/>
        <v>22446.279999999944</v>
      </c>
      <c r="Q159" s="109">
        <f t="shared" si="77"/>
        <v>22541.019999999946</v>
      </c>
      <c r="T159" s="15">
        <v>39</v>
      </c>
      <c r="U159" s="15">
        <v>0.94999999999999896</v>
      </c>
      <c r="V159" s="15">
        <v>1.9199999999999899</v>
      </c>
      <c r="W159" s="15">
        <v>5.23</v>
      </c>
      <c r="X159" s="15">
        <v>5.23</v>
      </c>
      <c r="Z159" s="1">
        <v>10.899999999999999</v>
      </c>
      <c r="AA159" s="1">
        <v>644.69999999999993</v>
      </c>
      <c r="AC159" s="1">
        <v>200</v>
      </c>
      <c r="AD159" s="1">
        <v>22400.000000000004</v>
      </c>
      <c r="AE159" s="1">
        <v>14.2</v>
      </c>
      <c r="AF159" s="1">
        <v>53</v>
      </c>
      <c r="AG159" s="71"/>
      <c r="AJ159" s="1">
        <v>1.3</v>
      </c>
      <c r="AL159" s="1">
        <v>0</v>
      </c>
      <c r="AM159" s="39"/>
      <c r="AN159" s="1"/>
      <c r="BF159" s="110">
        <v>6</v>
      </c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52"/>
      <c r="BZ159" s="15"/>
      <c r="CA159" s="15"/>
      <c r="CB159" s="25"/>
      <c r="CC159" s="15"/>
      <c r="CD159" s="15"/>
      <c r="CE159" s="15"/>
      <c r="CF159" s="15"/>
      <c r="CG159" s="40">
        <v>11.912857142857144</v>
      </c>
      <c r="CH159" s="40">
        <v>50.888571428571424</v>
      </c>
      <c r="CI159" s="40">
        <v>1.06</v>
      </c>
      <c r="CJ159" s="40">
        <v>13.141428571428573</v>
      </c>
      <c r="CK159" s="40">
        <v>21.32</v>
      </c>
      <c r="CL159" s="40">
        <v>0</v>
      </c>
      <c r="CM159" s="40">
        <v>1.5757142857142858</v>
      </c>
      <c r="CO159" s="6"/>
      <c r="CP159" s="6"/>
      <c r="CS159" s="1">
        <f t="shared" si="78"/>
        <v>21.09</v>
      </c>
      <c r="CT159" s="1">
        <f t="shared" si="79"/>
        <v>0</v>
      </c>
      <c r="CU159" s="1">
        <f t="shared" si="80"/>
        <v>10.899999999999999</v>
      </c>
      <c r="CV159" s="1">
        <f t="shared" si="81"/>
        <v>0</v>
      </c>
      <c r="CW159" s="1">
        <f t="shared" si="82"/>
        <v>0</v>
      </c>
      <c r="CX159" s="1">
        <f t="shared" si="83"/>
        <v>0</v>
      </c>
      <c r="CY159" s="1"/>
      <c r="CZ159" s="1"/>
      <c r="DA159" s="1"/>
      <c r="DB159" s="1"/>
      <c r="DC159" s="1"/>
      <c r="DD159" s="1"/>
      <c r="DH159" s="1">
        <f t="shared" si="90"/>
        <v>39</v>
      </c>
      <c r="DI159" s="1">
        <f t="shared" si="91"/>
        <v>404.12</v>
      </c>
      <c r="DJ159" s="1">
        <f t="shared" si="92"/>
        <v>343.50200000000001</v>
      </c>
      <c r="DK159" s="1">
        <f t="shared" si="93"/>
        <v>517.27359999999999</v>
      </c>
      <c r="DL159" s="23">
        <f t="shared" si="109"/>
        <v>465.54624000000001</v>
      </c>
      <c r="DM159" s="1" t="str">
        <f t="shared" si="94"/>
        <v/>
      </c>
      <c r="DN159" s="1" t="str">
        <f t="shared" si="95"/>
        <v/>
      </c>
      <c r="DO159" s="1">
        <f t="shared" si="96"/>
        <v>200</v>
      </c>
      <c r="DP159" s="1">
        <f t="shared" si="97"/>
        <v>53</v>
      </c>
      <c r="DR159" s="1">
        <f t="shared" si="110"/>
        <v>20843.88899999997</v>
      </c>
      <c r="DS159" s="1">
        <f t="shared" si="111"/>
        <v>25318.423679999963</v>
      </c>
      <c r="DT159" s="1">
        <f t="shared" si="102"/>
        <v>25637.780863999949</v>
      </c>
      <c r="DZ159" s="1">
        <f t="shared" si="107"/>
        <v>22446.279999999944</v>
      </c>
      <c r="EK159" s="1">
        <f t="shared" si="103"/>
        <v>76.839999999999932</v>
      </c>
      <c r="EN159"/>
      <c r="EO159"/>
      <c r="EP159"/>
      <c r="EQ159"/>
      <c r="ER159"/>
      <c r="ES159"/>
      <c r="ET159"/>
      <c r="EU159"/>
      <c r="EV159"/>
      <c r="EW159"/>
      <c r="EX159"/>
      <c r="EY159"/>
      <c r="EZ159"/>
    </row>
    <row r="160" spans="1:156" ht="12" customHeight="1">
      <c r="A160" s="1">
        <f t="shared" si="84"/>
        <v>33</v>
      </c>
      <c r="B160" s="4">
        <f t="shared" si="85"/>
        <v>41404</v>
      </c>
      <c r="C160" s="4">
        <f t="shared" si="86"/>
        <v>41410</v>
      </c>
      <c r="D160" s="5" t="s">
        <v>20</v>
      </c>
      <c r="E160" s="1">
        <v>8</v>
      </c>
      <c r="F160" s="3" t="s">
        <v>52</v>
      </c>
      <c r="G160" s="5" t="s">
        <v>51</v>
      </c>
      <c r="H160" s="5" t="s">
        <v>251</v>
      </c>
      <c r="I160" s="5"/>
      <c r="J160" s="5"/>
      <c r="K160" s="15">
        <v>11.96</v>
      </c>
      <c r="L160" s="1">
        <f t="shared" si="100"/>
        <v>706.98999999999921</v>
      </c>
      <c r="M160" s="15">
        <v>0</v>
      </c>
      <c r="N160" s="15">
        <v>251.789999999999</v>
      </c>
      <c r="P160" s="1">
        <f t="shared" si="101"/>
        <v>22698.069999999942</v>
      </c>
      <c r="Q160" s="109">
        <f t="shared" si="77"/>
        <v>22792.809999999943</v>
      </c>
      <c r="T160" s="15">
        <v>25</v>
      </c>
      <c r="U160" s="15">
        <v>0.55000000000000004</v>
      </c>
      <c r="V160" s="15">
        <v>2.1099999999999901</v>
      </c>
      <c r="W160" s="15"/>
      <c r="X160" s="15"/>
      <c r="Z160" s="1">
        <v>5.3</v>
      </c>
      <c r="AA160" s="1">
        <v>649.99999999999989</v>
      </c>
      <c r="AC160" s="1">
        <v>99.999999999996362</v>
      </c>
      <c r="AD160" s="1">
        <v>22500</v>
      </c>
      <c r="AE160" s="1">
        <v>14.299999999999999</v>
      </c>
      <c r="AF160" s="1">
        <v>46</v>
      </c>
      <c r="AG160" s="71"/>
      <c r="AJ160" s="1">
        <v>0.9</v>
      </c>
      <c r="AL160" s="1">
        <v>0</v>
      </c>
      <c r="AM160" s="39"/>
      <c r="AN160" s="1"/>
      <c r="BF160" s="110">
        <v>6</v>
      </c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52"/>
      <c r="BZ160" s="15"/>
      <c r="CA160" s="15"/>
      <c r="CB160" s="25"/>
      <c r="CC160" s="15"/>
      <c r="CD160" s="15"/>
      <c r="CE160" s="15"/>
      <c r="CF160" s="15"/>
      <c r="CG160" s="40">
        <v>12.858571428571427</v>
      </c>
      <c r="CH160" s="40">
        <v>51.79</v>
      </c>
      <c r="CI160" s="40">
        <v>1.0457142857142858</v>
      </c>
      <c r="CJ160" s="40">
        <v>11.762857142857143</v>
      </c>
      <c r="CK160" s="40">
        <v>18.54</v>
      </c>
      <c r="CL160" s="40">
        <v>0</v>
      </c>
      <c r="CM160" s="40">
        <v>1.2842857142857143</v>
      </c>
      <c r="CO160" s="6"/>
      <c r="CP160" s="6"/>
      <c r="CS160" s="1">
        <f t="shared" si="78"/>
        <v>11.96</v>
      </c>
      <c r="CT160" s="1">
        <f t="shared" si="79"/>
        <v>0</v>
      </c>
      <c r="CU160" s="1">
        <f t="shared" si="80"/>
        <v>5.3</v>
      </c>
      <c r="CV160" s="1">
        <f t="shared" si="81"/>
        <v>0</v>
      </c>
      <c r="CW160" s="1">
        <f t="shared" si="82"/>
        <v>0</v>
      </c>
      <c r="CX160" s="1">
        <f t="shared" si="83"/>
        <v>0</v>
      </c>
      <c r="CY160" s="1"/>
      <c r="CZ160" s="1"/>
      <c r="DA160" s="1"/>
      <c r="DB160" s="1"/>
      <c r="DC160" s="1"/>
      <c r="DD160" s="1"/>
      <c r="DH160" s="1">
        <f t="shared" si="90"/>
        <v>25</v>
      </c>
      <c r="DI160" s="1">
        <f t="shared" si="91"/>
        <v>251.789999999999</v>
      </c>
      <c r="DJ160" s="1">
        <f t="shared" si="92"/>
        <v>214.02149999999915</v>
      </c>
      <c r="DK160" s="1">
        <f t="shared" si="93"/>
        <v>322.2911999999987</v>
      </c>
      <c r="DL160" s="23">
        <f t="shared" si="109"/>
        <v>290.06207999999884</v>
      </c>
      <c r="DM160" s="1" t="str">
        <f t="shared" si="94"/>
        <v/>
      </c>
      <c r="DN160" s="1" t="str">
        <f t="shared" si="95"/>
        <v/>
      </c>
      <c r="DO160" s="1">
        <f t="shared" si="96"/>
        <v>99.999999999996362</v>
      </c>
      <c r="DP160" s="1">
        <f t="shared" si="97"/>
        <v>46</v>
      </c>
      <c r="DR160" s="1">
        <f t="shared" si="110"/>
        <v>21057.910499999969</v>
      </c>
      <c r="DS160" s="1">
        <f t="shared" si="111"/>
        <v>25608.485759999963</v>
      </c>
      <c r="DT160" s="1">
        <f t="shared" si="102"/>
        <v>25927.842943999949</v>
      </c>
      <c r="DZ160" s="1">
        <f t="shared" si="107"/>
        <v>22698.069999999942</v>
      </c>
      <c r="EK160" s="1">
        <f t="shared" si="103"/>
        <v>76.839999999999932</v>
      </c>
      <c r="EN160"/>
      <c r="EO160"/>
      <c r="EP160"/>
      <c r="EQ160"/>
      <c r="ER160"/>
      <c r="ES160"/>
      <c r="ET160"/>
      <c r="EU160"/>
      <c r="EV160"/>
      <c r="EW160"/>
      <c r="EX160"/>
      <c r="EY160"/>
      <c r="EZ160"/>
    </row>
    <row r="161" spans="1:156" ht="12" customHeight="1">
      <c r="A161" s="1">
        <f t="shared" si="84"/>
        <v>34</v>
      </c>
      <c r="B161" s="4">
        <f t="shared" si="85"/>
        <v>41411</v>
      </c>
      <c r="C161" s="4">
        <f t="shared" si="86"/>
        <v>41417</v>
      </c>
      <c r="D161" s="5" t="s">
        <v>20</v>
      </c>
      <c r="E161" s="1">
        <v>8</v>
      </c>
      <c r="F161" s="3" t="s">
        <v>52</v>
      </c>
      <c r="G161" s="5" t="s">
        <v>51</v>
      </c>
      <c r="H161" s="5" t="s">
        <v>251</v>
      </c>
      <c r="I161" s="5"/>
      <c r="J161" s="5"/>
      <c r="K161" s="15">
        <v>11.59</v>
      </c>
      <c r="L161" s="1">
        <f t="shared" si="100"/>
        <v>718.57999999999925</v>
      </c>
      <c r="M161" s="15">
        <v>0</v>
      </c>
      <c r="N161" s="15">
        <v>205.41</v>
      </c>
      <c r="P161" s="1">
        <f t="shared" si="101"/>
        <v>22903.479999999941</v>
      </c>
      <c r="Q161" s="109">
        <f t="shared" si="77"/>
        <v>22998.219999999943</v>
      </c>
      <c r="T161" s="15">
        <v>23.999999999999901</v>
      </c>
      <c r="U161" s="15">
        <v>0.51</v>
      </c>
      <c r="V161" s="15">
        <v>1.77</v>
      </c>
      <c r="W161" s="15">
        <v>4.63</v>
      </c>
      <c r="X161" s="15">
        <v>4.63</v>
      </c>
      <c r="Z161" s="1">
        <v>2.3000000000000003</v>
      </c>
      <c r="AA161" s="1">
        <v>652.29999999999984</v>
      </c>
      <c r="AC161" s="1">
        <v>99.999999999996362</v>
      </c>
      <c r="AD161" s="1">
        <v>22599.999999999996</v>
      </c>
      <c r="AE161" s="1">
        <v>14.399999999999999</v>
      </c>
      <c r="AF161" s="1">
        <v>24</v>
      </c>
      <c r="AG161" s="71"/>
      <c r="AJ161" s="1">
        <v>0.4</v>
      </c>
      <c r="AL161" s="1">
        <v>0</v>
      </c>
      <c r="AM161" s="39"/>
      <c r="AN161" s="1"/>
      <c r="BF161" s="110">
        <v>6</v>
      </c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52"/>
      <c r="BZ161" s="15"/>
      <c r="CA161" s="15"/>
      <c r="CB161" s="25"/>
      <c r="CC161" s="15"/>
      <c r="CD161" s="15"/>
      <c r="CE161" s="15"/>
      <c r="CF161" s="15"/>
      <c r="CG161" s="40">
        <v>14.55857142857143</v>
      </c>
      <c r="CH161" s="40">
        <v>57.211428571428577</v>
      </c>
      <c r="CI161" s="40">
        <v>0.88285714285714278</v>
      </c>
      <c r="CJ161" s="40">
        <v>10.261428571428571</v>
      </c>
      <c r="CK161" s="40">
        <v>15.91</v>
      </c>
      <c r="CL161" s="40">
        <v>0</v>
      </c>
      <c r="CM161" s="40">
        <v>1.2657142857142856</v>
      </c>
      <c r="CO161" s="6"/>
      <c r="CP161" s="6"/>
      <c r="CS161" s="1">
        <f t="shared" si="78"/>
        <v>11.59</v>
      </c>
      <c r="CT161" s="1">
        <f t="shared" si="79"/>
        <v>0</v>
      </c>
      <c r="CU161" s="1">
        <f t="shared" si="80"/>
        <v>2.3000000000000003</v>
      </c>
      <c r="CV161" s="1">
        <f t="shared" si="81"/>
        <v>0</v>
      </c>
      <c r="CW161" s="1">
        <f t="shared" si="82"/>
        <v>0</v>
      </c>
      <c r="CX161" s="1">
        <f t="shared" si="83"/>
        <v>0</v>
      </c>
      <c r="CY161" s="1"/>
      <c r="CZ161" s="1"/>
      <c r="DA161" s="1"/>
      <c r="DB161" s="1"/>
      <c r="DC161" s="1"/>
      <c r="DD161" s="1"/>
      <c r="DH161" s="1">
        <f t="shared" si="90"/>
        <v>23.999999999999901</v>
      </c>
      <c r="DI161" s="1">
        <f t="shared" si="91"/>
        <v>205.41</v>
      </c>
      <c r="DJ161" s="1">
        <f t="shared" si="92"/>
        <v>174.5985</v>
      </c>
      <c r="DK161" s="1">
        <f t="shared" si="93"/>
        <v>262.9248</v>
      </c>
      <c r="DL161" s="23">
        <f t="shared" si="109"/>
        <v>236.63232000000002</v>
      </c>
      <c r="DM161" s="1" t="str">
        <f t="shared" si="94"/>
        <v/>
      </c>
      <c r="DN161" s="1" t="str">
        <f t="shared" si="95"/>
        <v/>
      </c>
      <c r="DO161" s="1">
        <f t="shared" si="96"/>
        <v>99.999999999996362</v>
      </c>
      <c r="DP161" s="1">
        <f t="shared" si="97"/>
        <v>24</v>
      </c>
      <c r="DR161" s="1">
        <f t="shared" si="110"/>
        <v>21232.508999999969</v>
      </c>
      <c r="DS161" s="1">
        <f t="shared" si="111"/>
        <v>25845.118079999964</v>
      </c>
      <c r="DT161" s="1">
        <f t="shared" si="102"/>
        <v>26164.47526399995</v>
      </c>
      <c r="DZ161" s="1">
        <f t="shared" si="107"/>
        <v>22903.479999999941</v>
      </c>
      <c r="EK161" s="1">
        <f t="shared" si="103"/>
        <v>76.839999999999932</v>
      </c>
      <c r="EN161"/>
      <c r="EO161"/>
      <c r="EP161"/>
      <c r="EQ161"/>
      <c r="ER161"/>
      <c r="ES161"/>
      <c r="ET161"/>
      <c r="EU161"/>
      <c r="EV161"/>
      <c r="EW161"/>
      <c r="EX161"/>
      <c r="EY161"/>
      <c r="EZ161"/>
    </row>
    <row r="162" spans="1:156" ht="12" customHeight="1">
      <c r="A162" s="1">
        <f t="shared" si="84"/>
        <v>35</v>
      </c>
      <c r="B162" s="4">
        <f t="shared" si="85"/>
        <v>41418</v>
      </c>
      <c r="C162" s="4">
        <f t="shared" si="86"/>
        <v>41424</v>
      </c>
      <c r="D162" s="5" t="s">
        <v>20</v>
      </c>
      <c r="E162" s="1">
        <v>8</v>
      </c>
      <c r="F162" s="3" t="s">
        <v>52</v>
      </c>
      <c r="G162" s="5" t="s">
        <v>51</v>
      </c>
      <c r="H162" s="5" t="s">
        <v>251</v>
      </c>
      <c r="I162" s="5"/>
      <c r="J162" s="5"/>
      <c r="K162" s="15">
        <v>13.56</v>
      </c>
      <c r="L162" s="1">
        <f t="shared" si="100"/>
        <v>732.13999999999919</v>
      </c>
      <c r="M162" s="15">
        <v>0</v>
      </c>
      <c r="N162" s="15">
        <v>204.009999999999</v>
      </c>
      <c r="P162" s="1">
        <f t="shared" si="101"/>
        <v>23107.48999999994</v>
      </c>
      <c r="Q162" s="109">
        <f t="shared" si="77"/>
        <v>23202.229999999941</v>
      </c>
      <c r="T162" s="15">
        <v>23.999999999999901</v>
      </c>
      <c r="U162" s="15">
        <v>0.51</v>
      </c>
      <c r="V162" s="15">
        <v>1.5</v>
      </c>
      <c r="W162" s="15">
        <v>3.15</v>
      </c>
      <c r="X162" s="15">
        <v>3.15</v>
      </c>
      <c r="Z162" s="1">
        <v>1.5</v>
      </c>
      <c r="AA162" s="1">
        <v>653.79999999999984</v>
      </c>
      <c r="AC162" s="1">
        <v>0</v>
      </c>
      <c r="AD162" s="1">
        <v>22599.999999999996</v>
      </c>
      <c r="AE162" s="1">
        <v>14.5</v>
      </c>
      <c r="AF162" s="1">
        <v>5</v>
      </c>
      <c r="AG162" s="71"/>
      <c r="AJ162" s="1">
        <v>0.1</v>
      </c>
      <c r="AK162" s="1">
        <f>AE162/(AD162/1000)</f>
        <v>0.64159292035398241</v>
      </c>
      <c r="AL162" s="1">
        <v>0</v>
      </c>
      <c r="AM162" s="39"/>
      <c r="AN162" s="1"/>
      <c r="BF162" s="110">
        <v>6</v>
      </c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52"/>
      <c r="BZ162" s="15"/>
      <c r="CA162" s="15"/>
      <c r="CB162" s="25"/>
      <c r="CC162" s="15"/>
      <c r="CD162" s="15"/>
      <c r="CE162" s="15"/>
      <c r="CF162" s="15"/>
      <c r="CG162" s="40">
        <v>14.38</v>
      </c>
      <c r="CH162" s="40">
        <v>52.214285714285715</v>
      </c>
      <c r="CI162" s="40">
        <v>1.077142857142857</v>
      </c>
      <c r="CJ162" s="40">
        <v>7.8142857142857141</v>
      </c>
      <c r="CK162" s="40">
        <v>17.049999999999997</v>
      </c>
      <c r="CL162" s="40">
        <v>0</v>
      </c>
      <c r="CM162" s="40">
        <v>1.705714285714286</v>
      </c>
      <c r="CO162" s="6"/>
      <c r="CP162" s="6"/>
      <c r="CS162" s="1">
        <f t="shared" si="78"/>
        <v>13.56</v>
      </c>
      <c r="CT162" s="1">
        <f t="shared" si="79"/>
        <v>0</v>
      </c>
      <c r="CU162" s="1">
        <f t="shared" si="80"/>
        <v>1.5</v>
      </c>
      <c r="CV162" s="1">
        <f t="shared" si="81"/>
        <v>0</v>
      </c>
      <c r="CW162" s="1">
        <f t="shared" si="82"/>
        <v>0</v>
      </c>
      <c r="CX162" s="1">
        <f t="shared" si="83"/>
        <v>0</v>
      </c>
      <c r="CY162" s="1"/>
      <c r="CZ162" s="1"/>
      <c r="DA162" s="1"/>
      <c r="DB162" s="1"/>
      <c r="DC162" s="1"/>
      <c r="DD162" s="1"/>
      <c r="DH162" s="1">
        <f t="shared" si="90"/>
        <v>23.999999999999901</v>
      </c>
      <c r="DI162" s="1">
        <f t="shared" si="91"/>
        <v>204.009999999999</v>
      </c>
      <c r="DJ162" s="1">
        <f t="shared" si="92"/>
        <v>173.40849999999915</v>
      </c>
      <c r="DK162" s="1">
        <f t="shared" si="93"/>
        <v>261.13279999999872</v>
      </c>
      <c r="DL162" s="23">
        <f t="shared" si="109"/>
        <v>235.01951999999886</v>
      </c>
      <c r="DM162" s="1" t="str">
        <f t="shared" si="94"/>
        <v/>
      </c>
      <c r="DN162" s="1" t="str">
        <f t="shared" si="95"/>
        <v/>
      </c>
      <c r="DO162" s="1">
        <f t="shared" si="96"/>
        <v>0</v>
      </c>
      <c r="DP162" s="1">
        <f t="shared" si="97"/>
        <v>5</v>
      </c>
      <c r="DQ162" s="1" t="s">
        <v>382</v>
      </c>
      <c r="DR162" s="1">
        <f t="shared" si="110"/>
        <v>21405.917499999967</v>
      </c>
      <c r="DS162" s="1">
        <f t="shared" si="111"/>
        <v>26080.137599999962</v>
      </c>
      <c r="DT162" s="1">
        <f t="shared" si="102"/>
        <v>26399.494783999948</v>
      </c>
      <c r="DU162" s="1">
        <f>BC158*1000</f>
        <v>12640</v>
      </c>
      <c r="DV162" s="1">
        <f>DU162/DS162</f>
        <v>0.48466001958517346</v>
      </c>
      <c r="DW162" s="1">
        <f>DU162/DT162</f>
        <v>0.47879704151235414</v>
      </c>
      <c r="DZ162" s="1">
        <f t="shared" si="107"/>
        <v>23107.48999999994</v>
      </c>
      <c r="EA162" s="1">
        <f>DU162/DZ162</f>
        <v>0.54700878373202944</v>
      </c>
      <c r="EK162" s="1">
        <f t="shared" si="103"/>
        <v>76.839999999999932</v>
      </c>
      <c r="EL162" s="2">
        <f>EK162/L162*100</f>
        <v>10.49526046930915</v>
      </c>
    </row>
    <row r="163" spans="1:156" ht="12" customHeight="1">
      <c r="A163" s="1">
        <v>-17</v>
      </c>
      <c r="B163" s="4">
        <v>41053</v>
      </c>
      <c r="C163" s="4">
        <v>41060</v>
      </c>
      <c r="D163" s="5" t="s">
        <v>21</v>
      </c>
      <c r="E163" s="1">
        <v>2</v>
      </c>
      <c r="F163" s="5" t="s">
        <v>13</v>
      </c>
      <c r="BC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I163" s="1"/>
      <c r="DJ163" s="1"/>
      <c r="DK163" s="1">
        <f t="shared" ref="DK163:DK226" si="113">DI163*1.36</f>
        <v>0</v>
      </c>
      <c r="DL163" s="1">
        <f t="shared" ref="DL163:DL226" si="114">DK163*0.85</f>
        <v>0</v>
      </c>
      <c r="DM163" s="1">
        <v>900</v>
      </c>
      <c r="DT163" s="1"/>
      <c r="DZ163" s="1"/>
      <c r="EK163" s="1">
        <f t="shared" si="103"/>
        <v>76.839999999999932</v>
      </c>
    </row>
    <row r="164" spans="1:156" ht="12" customHeight="1">
      <c r="A164" s="1">
        <v>-16</v>
      </c>
      <c r="B164" s="4">
        <v>41060</v>
      </c>
      <c r="C164" s="4">
        <v>41067</v>
      </c>
      <c r="D164" s="5" t="s">
        <v>21</v>
      </c>
      <c r="E164" s="1">
        <v>2</v>
      </c>
      <c r="F164" s="5" t="s">
        <v>13</v>
      </c>
      <c r="BC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I164" s="1"/>
      <c r="DJ164" s="1"/>
      <c r="DK164" s="1">
        <f t="shared" si="113"/>
        <v>0</v>
      </c>
      <c r="DL164" s="1">
        <f t="shared" si="114"/>
        <v>0</v>
      </c>
      <c r="DT164" s="1"/>
      <c r="DZ164" s="1"/>
      <c r="EK164" s="1">
        <f t="shared" si="103"/>
        <v>76.839999999999932</v>
      </c>
    </row>
    <row r="165" spans="1:156" ht="12" customHeight="1">
      <c r="A165" s="1">
        <v>-15</v>
      </c>
      <c r="B165" s="4">
        <v>41067</v>
      </c>
      <c r="C165" s="4">
        <v>41074</v>
      </c>
      <c r="D165" s="5" t="s">
        <v>21</v>
      </c>
      <c r="E165" s="1">
        <v>2</v>
      </c>
      <c r="F165" s="5" t="s">
        <v>13</v>
      </c>
      <c r="BC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I165" s="1"/>
      <c r="DJ165" s="1"/>
      <c r="DK165" s="1">
        <f t="shared" si="113"/>
        <v>0</v>
      </c>
      <c r="DL165" s="1">
        <f t="shared" si="114"/>
        <v>0</v>
      </c>
      <c r="DT165" s="1"/>
      <c r="DZ165" s="1"/>
    </row>
    <row r="166" spans="1:156" ht="12" customHeight="1">
      <c r="A166" s="1">
        <v>-14</v>
      </c>
      <c r="B166" s="4">
        <v>41074</v>
      </c>
      <c r="C166" s="4">
        <v>41081</v>
      </c>
      <c r="D166" s="5" t="s">
        <v>21</v>
      </c>
      <c r="E166" s="1">
        <v>2</v>
      </c>
      <c r="F166" s="5" t="s">
        <v>13</v>
      </c>
      <c r="AR166" s="1">
        <v>15.2</v>
      </c>
      <c r="BC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I166" s="1"/>
      <c r="DJ166" s="1"/>
      <c r="DK166" s="1">
        <f t="shared" si="113"/>
        <v>0</v>
      </c>
      <c r="DL166" s="1">
        <f t="shared" si="114"/>
        <v>0</v>
      </c>
      <c r="DT166" s="1"/>
      <c r="DZ166" s="1"/>
    </row>
    <row r="167" spans="1:156" ht="12" customHeight="1">
      <c r="A167" s="1">
        <v>-13</v>
      </c>
      <c r="B167" s="4">
        <v>41081</v>
      </c>
      <c r="C167" s="4">
        <v>41088</v>
      </c>
      <c r="D167" s="5" t="s">
        <v>21</v>
      </c>
      <c r="E167" s="1">
        <v>2</v>
      </c>
      <c r="F167" s="5" t="s">
        <v>13</v>
      </c>
      <c r="AR167" s="1">
        <v>5.04</v>
      </c>
      <c r="BC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I167" s="1"/>
      <c r="DJ167" s="1"/>
      <c r="DK167" s="1">
        <f t="shared" si="113"/>
        <v>0</v>
      </c>
      <c r="DL167" s="1">
        <f t="shared" si="114"/>
        <v>0</v>
      </c>
      <c r="DM167" s="1">
        <v>5120</v>
      </c>
      <c r="DT167" s="1"/>
      <c r="DZ167" s="1"/>
    </row>
    <row r="168" spans="1:156" ht="12" customHeight="1">
      <c r="A168" s="1">
        <v>-12</v>
      </c>
      <c r="B168" s="4">
        <v>41088</v>
      </c>
      <c r="C168" s="4">
        <v>41095</v>
      </c>
      <c r="D168" s="5" t="s">
        <v>21</v>
      </c>
      <c r="E168" s="1">
        <v>2</v>
      </c>
      <c r="F168" s="5" t="s">
        <v>13</v>
      </c>
      <c r="AR168" s="1">
        <v>8.75</v>
      </c>
      <c r="BC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I168" s="1"/>
      <c r="DJ168" s="1"/>
      <c r="DK168" s="1">
        <f t="shared" si="113"/>
        <v>0</v>
      </c>
      <c r="DL168" s="1">
        <f t="shared" si="114"/>
        <v>0</v>
      </c>
      <c r="DT168" s="1"/>
      <c r="DZ168" s="1"/>
    </row>
    <row r="169" spans="1:156" ht="12" customHeight="1">
      <c r="A169" s="1">
        <v>-11</v>
      </c>
      <c r="B169" s="4">
        <v>41095</v>
      </c>
      <c r="C169" s="4">
        <v>41102</v>
      </c>
      <c r="D169" s="5" t="s">
        <v>21</v>
      </c>
      <c r="E169" s="1">
        <v>2</v>
      </c>
      <c r="F169" s="5" t="s">
        <v>13</v>
      </c>
      <c r="AR169" s="1">
        <v>8.75</v>
      </c>
      <c r="BC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I169" s="1"/>
      <c r="DJ169" s="1"/>
      <c r="DK169" s="1">
        <f t="shared" si="113"/>
        <v>0</v>
      </c>
      <c r="DL169" s="1">
        <f t="shared" si="114"/>
        <v>0</v>
      </c>
      <c r="DM169" s="1">
        <v>6900</v>
      </c>
      <c r="DT169" s="1"/>
      <c r="DZ169" s="1"/>
    </row>
    <row r="170" spans="1:156" ht="12" customHeight="1">
      <c r="A170" s="1">
        <v>-10</v>
      </c>
      <c r="B170" s="4">
        <v>41102</v>
      </c>
      <c r="C170" s="4">
        <v>41109</v>
      </c>
      <c r="D170" s="5" t="s">
        <v>21</v>
      </c>
      <c r="E170" s="1">
        <v>2</v>
      </c>
      <c r="F170" s="5" t="s">
        <v>13</v>
      </c>
      <c r="AR170" s="1">
        <v>3.5</v>
      </c>
      <c r="BC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I170" s="1"/>
      <c r="DJ170" s="1"/>
      <c r="DK170" s="1">
        <f t="shared" si="113"/>
        <v>0</v>
      </c>
      <c r="DL170" s="1">
        <f t="shared" si="114"/>
        <v>0</v>
      </c>
      <c r="DT170" s="1"/>
      <c r="DZ170" s="1"/>
    </row>
    <row r="171" spans="1:156" ht="12" customHeight="1">
      <c r="A171" s="1">
        <v>-9</v>
      </c>
      <c r="B171" s="4">
        <v>41109</v>
      </c>
      <c r="C171" s="4">
        <v>41116</v>
      </c>
      <c r="D171" s="5" t="s">
        <v>21</v>
      </c>
      <c r="E171" s="1">
        <v>2</v>
      </c>
      <c r="F171" s="5" t="s">
        <v>13</v>
      </c>
      <c r="AR171" s="1">
        <v>3.78</v>
      </c>
      <c r="BC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I171" s="1"/>
      <c r="DJ171" s="1"/>
      <c r="DK171" s="1">
        <f t="shared" si="113"/>
        <v>0</v>
      </c>
      <c r="DL171" s="1">
        <f t="shared" si="114"/>
        <v>0</v>
      </c>
      <c r="DT171" s="1"/>
      <c r="DZ171" s="1"/>
    </row>
    <row r="172" spans="1:156" ht="12" customHeight="1">
      <c r="A172" s="1">
        <v>-8</v>
      </c>
      <c r="B172" s="4">
        <v>41116</v>
      </c>
      <c r="C172" s="4">
        <v>41123</v>
      </c>
      <c r="D172" s="5" t="s">
        <v>21</v>
      </c>
      <c r="E172" s="1">
        <v>2</v>
      </c>
      <c r="F172" s="5" t="s">
        <v>13</v>
      </c>
      <c r="AR172" s="1">
        <v>9.8000000000000007</v>
      </c>
      <c r="BC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I172" s="1"/>
      <c r="DJ172" s="1"/>
      <c r="DK172" s="1">
        <f t="shared" si="113"/>
        <v>0</v>
      </c>
      <c r="DL172" s="1">
        <f t="shared" si="114"/>
        <v>0</v>
      </c>
      <c r="DM172" s="1">
        <v>14120</v>
      </c>
      <c r="DT172" s="1"/>
      <c r="DZ172" s="1"/>
    </row>
    <row r="173" spans="1:156" ht="12" customHeight="1">
      <c r="A173" s="1">
        <v>-7</v>
      </c>
      <c r="B173" s="4">
        <v>41123</v>
      </c>
      <c r="C173" s="4">
        <v>41130</v>
      </c>
      <c r="D173" s="5" t="s">
        <v>21</v>
      </c>
      <c r="E173" s="1">
        <v>2</v>
      </c>
      <c r="F173" s="5" t="s">
        <v>13</v>
      </c>
      <c r="AR173" s="1">
        <v>4.34</v>
      </c>
      <c r="BC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I173" s="1"/>
      <c r="DJ173" s="1"/>
      <c r="DK173" s="1">
        <f t="shared" si="113"/>
        <v>0</v>
      </c>
      <c r="DL173" s="1">
        <f t="shared" si="114"/>
        <v>0</v>
      </c>
      <c r="DM173" s="1">
        <v>16420</v>
      </c>
      <c r="DT173" s="1"/>
      <c r="DZ173" s="1"/>
    </row>
    <row r="174" spans="1:156" ht="12" customHeight="1">
      <c r="A174" s="1">
        <v>-6</v>
      </c>
      <c r="B174" s="4">
        <v>41130</v>
      </c>
      <c r="C174" s="4">
        <v>41137</v>
      </c>
      <c r="D174" s="5" t="s">
        <v>21</v>
      </c>
      <c r="E174" s="1">
        <v>2</v>
      </c>
      <c r="F174" s="5" t="s">
        <v>13</v>
      </c>
      <c r="AR174" s="1">
        <v>6.93</v>
      </c>
      <c r="BC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I174" s="1"/>
      <c r="DJ174" s="1"/>
      <c r="DK174" s="1">
        <f t="shared" si="113"/>
        <v>0</v>
      </c>
      <c r="DL174" s="1">
        <f t="shared" si="114"/>
        <v>0</v>
      </c>
      <c r="DT174" s="1"/>
      <c r="DZ174" s="1"/>
    </row>
    <row r="175" spans="1:156" ht="12" customHeight="1">
      <c r="A175" s="1">
        <v>-5</v>
      </c>
      <c r="B175" s="4">
        <v>41137</v>
      </c>
      <c r="C175" s="4">
        <v>41144</v>
      </c>
      <c r="D175" s="5" t="s">
        <v>21</v>
      </c>
      <c r="E175" s="1">
        <v>2</v>
      </c>
      <c r="F175" s="5" t="s">
        <v>13</v>
      </c>
      <c r="AR175" s="1">
        <v>12.25</v>
      </c>
      <c r="BC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I175" s="1"/>
      <c r="DJ175" s="1"/>
      <c r="DK175" s="1">
        <f t="shared" si="113"/>
        <v>0</v>
      </c>
      <c r="DL175" s="1">
        <f t="shared" si="114"/>
        <v>0</v>
      </c>
      <c r="DT175" s="1"/>
      <c r="DZ175" s="1"/>
    </row>
    <row r="176" spans="1:156" ht="12" customHeight="1">
      <c r="A176" s="1">
        <v>-4</v>
      </c>
      <c r="B176" s="4">
        <v>41144</v>
      </c>
      <c r="C176" s="4">
        <v>41151</v>
      </c>
      <c r="D176" s="5" t="s">
        <v>21</v>
      </c>
      <c r="E176" s="1">
        <v>2</v>
      </c>
      <c r="F176" s="5" t="s">
        <v>13</v>
      </c>
      <c r="AR176" s="1">
        <v>7.77</v>
      </c>
      <c r="BC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I176" s="1"/>
      <c r="DJ176" s="1"/>
      <c r="DK176" s="1">
        <f t="shared" si="113"/>
        <v>0</v>
      </c>
      <c r="DL176" s="1">
        <f t="shared" si="114"/>
        <v>0</v>
      </c>
      <c r="DT176" s="1"/>
      <c r="DZ176" s="1"/>
    </row>
    <row r="177" spans="1:141" ht="12" customHeight="1">
      <c r="A177" s="1">
        <v>-3</v>
      </c>
      <c r="B177" s="4">
        <v>41151</v>
      </c>
      <c r="C177" s="4">
        <v>41158</v>
      </c>
      <c r="D177" s="5" t="s">
        <v>21</v>
      </c>
      <c r="E177" s="1">
        <v>2</v>
      </c>
      <c r="F177" s="5" t="s">
        <v>13</v>
      </c>
      <c r="AR177" s="1">
        <v>8.19</v>
      </c>
      <c r="BC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I177" s="1"/>
      <c r="DJ177" s="1"/>
      <c r="DK177" s="1">
        <f t="shared" si="113"/>
        <v>0</v>
      </c>
      <c r="DL177" s="1">
        <f t="shared" si="114"/>
        <v>0</v>
      </c>
      <c r="DT177" s="1"/>
      <c r="DZ177" s="1"/>
    </row>
    <row r="178" spans="1:141" ht="12" customHeight="1">
      <c r="A178" s="1">
        <v>-2</v>
      </c>
      <c r="B178" s="4">
        <v>41158</v>
      </c>
      <c r="C178" s="4">
        <v>41165</v>
      </c>
      <c r="D178" s="5" t="s">
        <v>21</v>
      </c>
      <c r="E178" s="1">
        <v>2</v>
      </c>
      <c r="F178" s="5" t="s">
        <v>13</v>
      </c>
      <c r="AR178" s="1">
        <v>15.05</v>
      </c>
      <c r="BC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I178" s="1"/>
      <c r="DJ178" s="1"/>
      <c r="DK178" s="1">
        <f t="shared" si="113"/>
        <v>0</v>
      </c>
      <c r="DL178" s="1">
        <f t="shared" si="114"/>
        <v>0</v>
      </c>
      <c r="DT178" s="1"/>
      <c r="DZ178" s="1"/>
    </row>
    <row r="179" spans="1:141" ht="12" customHeight="1">
      <c r="A179" s="1">
        <v>-1</v>
      </c>
      <c r="B179" s="4">
        <v>41165</v>
      </c>
      <c r="C179" s="4">
        <v>41172</v>
      </c>
      <c r="D179" s="5" t="s">
        <v>21</v>
      </c>
      <c r="E179" s="1">
        <v>2</v>
      </c>
      <c r="F179" s="5" t="s">
        <v>13</v>
      </c>
      <c r="AR179" s="1">
        <v>32.9</v>
      </c>
      <c r="BC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I179" s="1"/>
      <c r="DJ179" s="1"/>
      <c r="DK179" s="1">
        <f t="shared" si="113"/>
        <v>0</v>
      </c>
      <c r="DL179" s="1">
        <f t="shared" si="114"/>
        <v>0</v>
      </c>
      <c r="DM179" s="1">
        <v>23180</v>
      </c>
      <c r="DT179" s="1"/>
      <c r="DZ179" s="1"/>
    </row>
    <row r="180" spans="1:141" ht="12" customHeight="1">
      <c r="A180" s="1">
        <v>0</v>
      </c>
      <c r="B180" s="4">
        <v>41172</v>
      </c>
      <c r="C180" s="4">
        <v>41179</v>
      </c>
      <c r="D180" s="5" t="s">
        <v>21</v>
      </c>
      <c r="E180" s="1">
        <v>2</v>
      </c>
      <c r="F180" s="5" t="s">
        <v>13</v>
      </c>
      <c r="AR180" s="1">
        <v>47.04</v>
      </c>
      <c r="BC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I180" s="1"/>
      <c r="DJ180" s="1"/>
      <c r="DK180" s="1">
        <f t="shared" si="113"/>
        <v>0</v>
      </c>
      <c r="DL180" s="1">
        <f t="shared" si="114"/>
        <v>0</v>
      </c>
      <c r="DT180" s="1"/>
      <c r="DZ180" s="1"/>
    </row>
    <row r="181" spans="1:141" ht="12" customHeight="1">
      <c r="A181" s="10">
        <v>1</v>
      </c>
      <c r="B181" s="4">
        <v>41180</v>
      </c>
      <c r="C181" s="4">
        <v>41186</v>
      </c>
      <c r="D181" s="5" t="s">
        <v>21</v>
      </c>
      <c r="E181" s="1">
        <v>2</v>
      </c>
      <c r="F181" s="5" t="s">
        <v>13</v>
      </c>
      <c r="G181" s="5" t="s">
        <v>52</v>
      </c>
      <c r="H181" s="5" t="s">
        <v>252</v>
      </c>
      <c r="I181" s="25" t="s">
        <v>71</v>
      </c>
      <c r="K181" s="15">
        <v>41.6</v>
      </c>
      <c r="L181" s="1">
        <f>K181</f>
        <v>41.6</v>
      </c>
      <c r="M181" s="15">
        <v>14.33</v>
      </c>
      <c r="N181" s="15">
        <v>1297.3800000000001</v>
      </c>
      <c r="P181" s="1">
        <f>N181</f>
        <v>1297.3800000000001</v>
      </c>
      <c r="Q181" s="109" t="str">
        <f t="shared" ref="Q181:Q215" si="115">IF(AND($BF181=1,$BF180=0),$BE181,IF($BF181=0,"",N181+Q180))</f>
        <v/>
      </c>
      <c r="T181" s="15">
        <v>85.999999999999901</v>
      </c>
      <c r="U181" s="15">
        <v>7.29</v>
      </c>
      <c r="V181" s="15">
        <v>3.12</v>
      </c>
      <c r="W181" s="15"/>
      <c r="X181" s="15"/>
      <c r="Z181" s="1">
        <v>35</v>
      </c>
      <c r="AA181" s="1">
        <v>35</v>
      </c>
      <c r="AC181" s="1">
        <v>3590.0000000000005</v>
      </c>
      <c r="AD181" s="1">
        <v>3950.0000000000005</v>
      </c>
      <c r="AE181" s="1">
        <v>0</v>
      </c>
      <c r="AL181" s="26">
        <v>0</v>
      </c>
      <c r="AM181" s="39"/>
      <c r="AN181" s="1"/>
      <c r="AO181" s="39">
        <v>110</v>
      </c>
      <c r="AR181" s="1">
        <v>48.02</v>
      </c>
      <c r="BC181" s="1"/>
      <c r="BX181" s="1"/>
      <c r="BY181" s="1"/>
      <c r="CG181" s="39"/>
      <c r="CH181" s="39"/>
      <c r="CI181" s="39"/>
      <c r="CJ181" s="39"/>
      <c r="CK181" s="39"/>
      <c r="CL181" s="39"/>
      <c r="CM181" s="39"/>
      <c r="CO181" s="6"/>
      <c r="CP181" s="6"/>
      <c r="CS181" s="1">
        <f t="shared" ref="CS181:CS215" si="116">K181</f>
        <v>41.6</v>
      </c>
      <c r="CT181" s="1">
        <f t="shared" ref="CT181:CT215" si="117">BM181</f>
        <v>0</v>
      </c>
      <c r="CU181" s="1">
        <f t="shared" ref="CU181:CU215" si="118">Z181</f>
        <v>35</v>
      </c>
      <c r="CV181" s="1">
        <f t="shared" ref="CV181:CV215" si="119">BI181</f>
        <v>0</v>
      </c>
      <c r="CW181" s="1">
        <f t="shared" ref="CW181:CW215" si="120">BZ181</f>
        <v>0</v>
      </c>
      <c r="CX181" s="1">
        <f t="shared" ref="CX181:CX215" si="121">BY181</f>
        <v>0</v>
      </c>
      <c r="CY181" s="25"/>
      <c r="CZ181" s="25"/>
      <c r="DA181" s="25"/>
      <c r="DB181" s="25"/>
      <c r="DC181" s="1"/>
      <c r="DD181" s="1"/>
      <c r="DI181" s="1"/>
      <c r="DJ181" s="1"/>
      <c r="DK181" s="1">
        <f t="shared" si="113"/>
        <v>0</v>
      </c>
      <c r="DL181" s="1">
        <f t="shared" si="114"/>
        <v>0</v>
      </c>
      <c r="DT181" s="1"/>
      <c r="DZ181" s="1"/>
    </row>
    <row r="182" spans="1:141" ht="12" customHeight="1">
      <c r="A182" s="1">
        <f t="shared" ref="A182:A215" si="122">A181+1</f>
        <v>2</v>
      </c>
      <c r="B182" s="4">
        <f t="shared" ref="B182:B215" si="123">B181+7</f>
        <v>41187</v>
      </c>
      <c r="C182" s="4">
        <f t="shared" ref="C182:C215" si="124">C181+7</f>
        <v>41193</v>
      </c>
      <c r="D182" s="5" t="s">
        <v>21</v>
      </c>
      <c r="E182" s="1">
        <v>2</v>
      </c>
      <c r="F182" s="5" t="s">
        <v>13</v>
      </c>
      <c r="G182" s="5" t="s">
        <v>52</v>
      </c>
      <c r="H182" s="5" t="s">
        <v>252</v>
      </c>
      <c r="I182" s="5"/>
      <c r="J182" s="5"/>
      <c r="K182" s="15">
        <v>47.74</v>
      </c>
      <c r="L182" s="1">
        <f t="shared" ref="L182:L191" si="125">L181+K182</f>
        <v>89.34</v>
      </c>
      <c r="M182" s="15">
        <v>12.69</v>
      </c>
      <c r="N182" s="15">
        <v>1349.5599999999899</v>
      </c>
      <c r="P182" s="1">
        <f t="shared" ref="P182:P189" si="126">P181+N182</f>
        <v>2646.9399999999901</v>
      </c>
      <c r="Q182" s="109" t="str">
        <f t="shared" si="115"/>
        <v/>
      </c>
      <c r="T182" s="15">
        <v>85.999999999999901</v>
      </c>
      <c r="U182" s="15">
        <v>7.29</v>
      </c>
      <c r="V182" s="15">
        <v>2.83</v>
      </c>
      <c r="W182" s="15">
        <v>35</v>
      </c>
      <c r="X182" s="15">
        <v>83.07</v>
      </c>
      <c r="Z182" s="1">
        <v>34.400000000000006</v>
      </c>
      <c r="AA182" s="1">
        <v>69.400000000000006</v>
      </c>
      <c r="AC182" s="1">
        <v>4460</v>
      </c>
      <c r="AD182" s="1">
        <v>8410</v>
      </c>
      <c r="AE182" s="1">
        <v>0</v>
      </c>
      <c r="AL182" s="26">
        <v>0</v>
      </c>
      <c r="AM182" s="39"/>
      <c r="AN182" s="1"/>
      <c r="AO182" s="39">
        <v>110</v>
      </c>
      <c r="AR182" s="1">
        <v>49.98</v>
      </c>
      <c r="BC182" s="1"/>
      <c r="BF182" s="110">
        <v>0</v>
      </c>
      <c r="BY182" s="1"/>
      <c r="CG182" s="39">
        <f t="shared" ref="CG182:CM191" si="127">CG147</f>
        <v>0</v>
      </c>
      <c r="CH182" s="39">
        <f t="shared" si="127"/>
        <v>0</v>
      </c>
      <c r="CI182" s="39">
        <f t="shared" si="127"/>
        <v>0</v>
      </c>
      <c r="CJ182" s="39">
        <f t="shared" si="127"/>
        <v>0</v>
      </c>
      <c r="CK182" s="39">
        <f t="shared" si="127"/>
        <v>0</v>
      </c>
      <c r="CL182" s="39">
        <f t="shared" si="127"/>
        <v>0</v>
      </c>
      <c r="CM182" s="39">
        <f t="shared" si="127"/>
        <v>0</v>
      </c>
      <c r="CO182" s="6"/>
      <c r="CP182" s="6"/>
      <c r="CS182" s="1">
        <f t="shared" si="116"/>
        <v>47.74</v>
      </c>
      <c r="CT182" s="1">
        <f t="shared" si="117"/>
        <v>0</v>
      </c>
      <c r="CU182" s="1">
        <f t="shared" si="118"/>
        <v>34.400000000000006</v>
      </c>
      <c r="CV182" s="1">
        <f t="shared" si="119"/>
        <v>0</v>
      </c>
      <c r="CW182" s="1">
        <f t="shared" si="120"/>
        <v>0</v>
      </c>
      <c r="CX182" s="1">
        <f t="shared" si="121"/>
        <v>0</v>
      </c>
      <c r="CY182" s="1"/>
      <c r="CZ182" s="1"/>
      <c r="DA182" s="1"/>
      <c r="DB182" s="1"/>
      <c r="DC182" s="1"/>
      <c r="DD182" s="1"/>
      <c r="DI182" s="1"/>
      <c r="DJ182" s="1"/>
      <c r="DK182" s="1">
        <f t="shared" si="113"/>
        <v>0</v>
      </c>
      <c r="DL182" s="1">
        <f t="shared" si="114"/>
        <v>0</v>
      </c>
      <c r="DT182" s="1"/>
      <c r="DZ182" s="1"/>
    </row>
    <row r="183" spans="1:141" ht="12" customHeight="1">
      <c r="A183" s="1">
        <f t="shared" si="122"/>
        <v>3</v>
      </c>
      <c r="B183" s="4">
        <f t="shared" si="123"/>
        <v>41194</v>
      </c>
      <c r="C183" s="4">
        <f t="shared" si="124"/>
        <v>41200</v>
      </c>
      <c r="D183" s="5" t="s">
        <v>21</v>
      </c>
      <c r="E183" s="1">
        <v>2</v>
      </c>
      <c r="F183" s="5" t="s">
        <v>13</v>
      </c>
      <c r="G183" s="5" t="s">
        <v>52</v>
      </c>
      <c r="H183" s="5" t="s">
        <v>252</v>
      </c>
      <c r="I183" s="5"/>
      <c r="J183" s="5"/>
      <c r="K183" s="15">
        <v>42.77</v>
      </c>
      <c r="L183" s="1">
        <f t="shared" si="125"/>
        <v>132.11000000000001</v>
      </c>
      <c r="M183" s="15">
        <v>8.1199999999999903</v>
      </c>
      <c r="N183" s="15">
        <v>943.59</v>
      </c>
      <c r="P183" s="1">
        <f t="shared" si="126"/>
        <v>3590.5299999999902</v>
      </c>
      <c r="Q183" s="109">
        <f t="shared" si="115"/>
        <v>8530</v>
      </c>
      <c r="T183" s="15">
        <v>85.999999999999901</v>
      </c>
      <c r="U183" s="15">
        <v>7.29</v>
      </c>
      <c r="V183" s="15">
        <v>2.21</v>
      </c>
      <c r="W183" s="15"/>
      <c r="X183" s="15"/>
      <c r="Z183" s="1">
        <v>33.1</v>
      </c>
      <c r="AA183" s="1">
        <v>102.5</v>
      </c>
      <c r="AC183" s="1">
        <v>5440</v>
      </c>
      <c r="AD183" s="1">
        <v>13850</v>
      </c>
      <c r="AE183" s="1">
        <v>0</v>
      </c>
      <c r="AL183" s="26">
        <v>26.92</v>
      </c>
      <c r="AM183" s="39"/>
      <c r="AN183" s="1"/>
      <c r="AO183" s="39">
        <v>106</v>
      </c>
      <c r="AR183" s="1">
        <v>49.98</v>
      </c>
      <c r="AT183" s="1">
        <v>8.5299999999999994</v>
      </c>
      <c r="AV183" s="15">
        <v>0.97</v>
      </c>
      <c r="AW183" s="15">
        <v>5.62</v>
      </c>
      <c r="AX183" s="15"/>
      <c r="AY183" s="15"/>
      <c r="AZ183" s="15">
        <v>484.8</v>
      </c>
      <c r="BC183" s="1"/>
      <c r="BD183" s="1">
        <v>97</v>
      </c>
      <c r="BE183" s="1">
        <v>8530</v>
      </c>
      <c r="BF183" s="110">
        <v>1</v>
      </c>
      <c r="BY183" s="1"/>
      <c r="CG183" s="39">
        <f t="shared" si="127"/>
        <v>0</v>
      </c>
      <c r="CH183" s="39">
        <f t="shared" si="127"/>
        <v>0</v>
      </c>
      <c r="CI183" s="39">
        <f t="shared" si="127"/>
        <v>0</v>
      </c>
      <c r="CJ183" s="39">
        <f t="shared" si="127"/>
        <v>0</v>
      </c>
      <c r="CK183" s="39">
        <f t="shared" si="127"/>
        <v>0</v>
      </c>
      <c r="CL183" s="39">
        <f t="shared" si="127"/>
        <v>0</v>
      </c>
      <c r="CM183" s="39">
        <f t="shared" si="127"/>
        <v>0</v>
      </c>
      <c r="CO183" s="6"/>
      <c r="CP183" s="6"/>
      <c r="CS183" s="1">
        <f t="shared" si="116"/>
        <v>42.77</v>
      </c>
      <c r="CT183" s="1">
        <f t="shared" si="117"/>
        <v>0</v>
      </c>
      <c r="CU183" s="1">
        <f t="shared" si="118"/>
        <v>33.1</v>
      </c>
      <c r="CV183" s="1">
        <f t="shared" si="119"/>
        <v>0</v>
      </c>
      <c r="CW183" s="1">
        <f t="shared" si="120"/>
        <v>0</v>
      </c>
      <c r="CX183" s="1">
        <f t="shared" si="121"/>
        <v>0</v>
      </c>
      <c r="CY183" s="1"/>
      <c r="CZ183" s="1"/>
      <c r="DA183" s="1"/>
      <c r="DB183" s="1"/>
      <c r="DC183" s="1"/>
      <c r="DD183" s="1"/>
      <c r="DI183" s="1"/>
      <c r="DJ183" s="1"/>
      <c r="DK183" s="1">
        <f t="shared" si="113"/>
        <v>0</v>
      </c>
      <c r="DL183" s="1">
        <f t="shared" si="114"/>
        <v>0</v>
      </c>
      <c r="DT183" s="1"/>
      <c r="DZ183" s="1"/>
    </row>
    <row r="184" spans="1:141" ht="12" customHeight="1">
      <c r="A184" s="1">
        <f t="shared" si="122"/>
        <v>4</v>
      </c>
      <c r="B184" s="4">
        <f t="shared" si="123"/>
        <v>41201</v>
      </c>
      <c r="C184" s="4">
        <f t="shared" si="124"/>
        <v>41207</v>
      </c>
      <c r="D184" s="5" t="s">
        <v>21</v>
      </c>
      <c r="E184" s="1">
        <v>2</v>
      </c>
      <c r="F184" s="5" t="s">
        <v>13</v>
      </c>
      <c r="G184" s="5" t="s">
        <v>52</v>
      </c>
      <c r="H184" s="5" t="s">
        <v>252</v>
      </c>
      <c r="I184" s="5"/>
      <c r="J184" s="5"/>
      <c r="K184" s="15">
        <v>40.71</v>
      </c>
      <c r="L184" s="1">
        <f t="shared" si="125"/>
        <v>172.82000000000002</v>
      </c>
      <c r="M184" s="15">
        <v>4.7300000000000004</v>
      </c>
      <c r="N184" s="15">
        <v>1354.3299999999899</v>
      </c>
      <c r="P184" s="1">
        <f t="shared" si="126"/>
        <v>4944.8599999999806</v>
      </c>
      <c r="Q184" s="109">
        <f t="shared" si="115"/>
        <v>9884.3299999999908</v>
      </c>
      <c r="T184" s="15">
        <v>85.999999999999901</v>
      </c>
      <c r="U184" s="15">
        <v>7.2999999999999901</v>
      </c>
      <c r="V184" s="15">
        <v>3.33</v>
      </c>
      <c r="W184" s="15">
        <v>35</v>
      </c>
      <c r="X184" s="15">
        <v>83.1</v>
      </c>
      <c r="Z184" s="1">
        <v>38.1</v>
      </c>
      <c r="AA184" s="1">
        <v>140.6</v>
      </c>
      <c r="AC184" s="1">
        <v>6670</v>
      </c>
      <c r="AD184" s="1">
        <v>20520</v>
      </c>
      <c r="AE184" s="1">
        <v>0.51</v>
      </c>
      <c r="AL184" s="26">
        <v>0</v>
      </c>
      <c r="AM184" s="39">
        <v>30</v>
      </c>
      <c r="AN184" s="1">
        <v>30</v>
      </c>
      <c r="AO184" s="39">
        <v>95</v>
      </c>
      <c r="AP184" s="39">
        <v>41</v>
      </c>
      <c r="AQ184" s="39">
        <v>41</v>
      </c>
      <c r="AR184" s="1">
        <v>54.88</v>
      </c>
      <c r="BC184" s="1"/>
      <c r="BF184" s="110">
        <v>1</v>
      </c>
      <c r="BY184" s="1"/>
      <c r="CG184" s="39">
        <f t="shared" si="127"/>
        <v>0</v>
      </c>
      <c r="CH184" s="39">
        <f t="shared" si="127"/>
        <v>0</v>
      </c>
      <c r="CI184" s="39">
        <f t="shared" si="127"/>
        <v>0</v>
      </c>
      <c r="CJ184" s="39">
        <f t="shared" si="127"/>
        <v>0</v>
      </c>
      <c r="CK184" s="39">
        <f t="shared" si="127"/>
        <v>0</v>
      </c>
      <c r="CL184" s="39">
        <f t="shared" si="127"/>
        <v>0</v>
      </c>
      <c r="CM184" s="39">
        <f t="shared" si="127"/>
        <v>0</v>
      </c>
      <c r="CO184" s="6"/>
      <c r="CP184" s="6"/>
      <c r="CS184" s="1">
        <f t="shared" si="116"/>
        <v>40.71</v>
      </c>
      <c r="CT184" s="1">
        <f t="shared" si="117"/>
        <v>0</v>
      </c>
      <c r="CU184" s="1">
        <f t="shared" si="118"/>
        <v>38.1</v>
      </c>
      <c r="CV184" s="1">
        <f t="shared" si="119"/>
        <v>0</v>
      </c>
      <c r="CW184" s="1">
        <f t="shared" si="120"/>
        <v>0</v>
      </c>
      <c r="CX184" s="1">
        <f t="shared" si="121"/>
        <v>0</v>
      </c>
      <c r="CY184" s="1"/>
      <c r="CZ184" s="1"/>
      <c r="DA184" s="1"/>
      <c r="DB184" s="1"/>
      <c r="DC184" s="1"/>
      <c r="DD184" s="1"/>
      <c r="DI184" s="1"/>
      <c r="DJ184" s="1"/>
      <c r="DK184" s="1">
        <f t="shared" si="113"/>
        <v>0</v>
      </c>
      <c r="DL184" s="1">
        <f t="shared" si="114"/>
        <v>0</v>
      </c>
      <c r="DM184" s="1">
        <v>12900</v>
      </c>
      <c r="DT184" s="1"/>
      <c r="DZ184" s="1"/>
    </row>
    <row r="185" spans="1:141" ht="12" customHeight="1">
      <c r="A185" s="1">
        <f t="shared" si="122"/>
        <v>5</v>
      </c>
      <c r="B185" s="4">
        <f t="shared" si="123"/>
        <v>41208</v>
      </c>
      <c r="C185" s="4">
        <f t="shared" si="124"/>
        <v>41214</v>
      </c>
      <c r="D185" s="5" t="s">
        <v>21</v>
      </c>
      <c r="E185" s="1">
        <v>2</v>
      </c>
      <c r="F185" s="5" t="s">
        <v>13</v>
      </c>
      <c r="G185" s="5" t="s">
        <v>52</v>
      </c>
      <c r="H185" s="5" t="s">
        <v>252</v>
      </c>
      <c r="I185" s="5"/>
      <c r="J185" s="5"/>
      <c r="K185" s="15">
        <v>43.619999999999898</v>
      </c>
      <c r="L185" s="1">
        <f t="shared" si="125"/>
        <v>216.43999999999991</v>
      </c>
      <c r="M185" s="15">
        <v>13.17</v>
      </c>
      <c r="N185" s="15">
        <v>1537.8599999999899</v>
      </c>
      <c r="P185" s="1">
        <f t="shared" si="126"/>
        <v>6482.7199999999702</v>
      </c>
      <c r="Q185" s="109">
        <f t="shared" si="115"/>
        <v>11422.189999999981</v>
      </c>
      <c r="T185" s="15">
        <v>85.999999999999901</v>
      </c>
      <c r="U185" s="15">
        <v>7.2999999999999901</v>
      </c>
      <c r="V185" s="15">
        <v>3.52999999999999</v>
      </c>
      <c r="W185" s="15"/>
      <c r="X185" s="15"/>
      <c r="Z185" s="1">
        <v>43.4</v>
      </c>
      <c r="AA185" s="1">
        <v>184</v>
      </c>
      <c r="AC185" s="1">
        <v>7760</v>
      </c>
      <c r="AD185" s="1">
        <v>28280</v>
      </c>
      <c r="AE185" s="1">
        <v>1.6</v>
      </c>
      <c r="AL185" s="26">
        <v>4.57</v>
      </c>
      <c r="AM185" s="39">
        <v>31</v>
      </c>
      <c r="AN185" s="1">
        <v>31</v>
      </c>
      <c r="AO185" s="39">
        <v>83</v>
      </c>
      <c r="AP185" s="39">
        <v>43</v>
      </c>
      <c r="AQ185" s="39">
        <v>84</v>
      </c>
      <c r="AR185" s="1">
        <v>57.82</v>
      </c>
      <c r="AT185" s="1">
        <v>9.51</v>
      </c>
      <c r="AV185" s="15">
        <v>0.99</v>
      </c>
      <c r="AW185" s="15">
        <v>4.0199999999999996</v>
      </c>
      <c r="AX185" s="15">
        <v>6.88</v>
      </c>
      <c r="AY185" s="15">
        <v>0.86</v>
      </c>
      <c r="AZ185" s="15">
        <v>469.4</v>
      </c>
      <c r="BC185" s="1"/>
      <c r="BD185" s="1">
        <v>99</v>
      </c>
      <c r="BE185" s="1">
        <v>9510</v>
      </c>
      <c r="BF185" s="110">
        <v>2</v>
      </c>
      <c r="BY185" s="1"/>
      <c r="CG185" s="39">
        <f t="shared" si="127"/>
        <v>0</v>
      </c>
      <c r="CH185" s="39">
        <f t="shared" si="127"/>
        <v>0</v>
      </c>
      <c r="CI185" s="39">
        <f t="shared" si="127"/>
        <v>0</v>
      </c>
      <c r="CJ185" s="39">
        <f t="shared" si="127"/>
        <v>0</v>
      </c>
      <c r="CK185" s="39">
        <f t="shared" si="127"/>
        <v>0</v>
      </c>
      <c r="CL185" s="39">
        <f t="shared" si="127"/>
        <v>0</v>
      </c>
      <c r="CM185" s="39">
        <f t="shared" si="127"/>
        <v>0</v>
      </c>
      <c r="CO185" s="6"/>
      <c r="CP185" s="6"/>
      <c r="CS185" s="1">
        <f t="shared" si="116"/>
        <v>43.619999999999898</v>
      </c>
      <c r="CT185" s="1">
        <f t="shared" si="117"/>
        <v>0</v>
      </c>
      <c r="CU185" s="1">
        <f t="shared" si="118"/>
        <v>43.4</v>
      </c>
      <c r="CV185" s="1">
        <f t="shared" si="119"/>
        <v>0</v>
      </c>
      <c r="CW185" s="1">
        <f t="shared" si="120"/>
        <v>0</v>
      </c>
      <c r="CX185" s="1">
        <f t="shared" si="121"/>
        <v>0</v>
      </c>
      <c r="CY185" s="1"/>
      <c r="CZ185" s="1"/>
      <c r="DA185" s="1"/>
      <c r="DB185" s="1"/>
      <c r="DC185" s="1"/>
      <c r="DD185" s="1"/>
      <c r="DI185" s="1"/>
      <c r="DJ185" s="1"/>
      <c r="DK185" s="1">
        <f t="shared" si="113"/>
        <v>0</v>
      </c>
      <c r="DL185" s="1">
        <f t="shared" si="114"/>
        <v>0</v>
      </c>
      <c r="DT185" s="1"/>
      <c r="DZ185" s="1"/>
    </row>
    <row r="186" spans="1:141" ht="12" customHeight="1">
      <c r="A186" s="1">
        <f t="shared" si="122"/>
        <v>6</v>
      </c>
      <c r="B186" s="4">
        <f t="shared" si="123"/>
        <v>41215</v>
      </c>
      <c r="C186" s="4">
        <f t="shared" si="124"/>
        <v>41221</v>
      </c>
      <c r="D186" s="5" t="s">
        <v>21</v>
      </c>
      <c r="E186" s="1">
        <v>2</v>
      </c>
      <c r="F186" s="5" t="s">
        <v>13</v>
      </c>
      <c r="G186" s="5" t="s">
        <v>52</v>
      </c>
      <c r="H186" s="5" t="s">
        <v>252</v>
      </c>
      <c r="I186" s="5"/>
      <c r="J186" s="5"/>
      <c r="K186" s="15">
        <v>47.24</v>
      </c>
      <c r="L186" s="1">
        <f t="shared" si="125"/>
        <v>263.67999999999989</v>
      </c>
      <c r="M186" s="15">
        <v>19.760000000000002</v>
      </c>
      <c r="N186" s="15">
        <v>1398.3299999999899</v>
      </c>
      <c r="P186" s="1">
        <f t="shared" si="126"/>
        <v>7881.0499999999602</v>
      </c>
      <c r="Q186" s="109">
        <f t="shared" si="115"/>
        <v>12820.519999999971</v>
      </c>
      <c r="T186" s="15">
        <v>83.999999999999901</v>
      </c>
      <c r="U186" s="15">
        <v>6.44</v>
      </c>
      <c r="V186" s="15">
        <v>2.96</v>
      </c>
      <c r="W186" s="15">
        <v>35</v>
      </c>
      <c r="X186" s="15">
        <v>81.08</v>
      </c>
      <c r="Z186" s="1">
        <v>49.6</v>
      </c>
      <c r="AA186" s="1">
        <v>233.6</v>
      </c>
      <c r="AC186" s="1">
        <v>8700</v>
      </c>
      <c r="AD186" s="1">
        <v>36980</v>
      </c>
      <c r="AE186" s="1">
        <v>2.5399999999999996</v>
      </c>
      <c r="AL186" s="26">
        <v>3.81</v>
      </c>
      <c r="AM186" s="39">
        <v>36</v>
      </c>
      <c r="AN186" s="1">
        <v>36</v>
      </c>
      <c r="AO186" s="39">
        <v>62</v>
      </c>
      <c r="AP186" s="39">
        <v>57</v>
      </c>
      <c r="AQ186" s="39">
        <v>141</v>
      </c>
      <c r="AR186" s="1">
        <v>59.78</v>
      </c>
      <c r="BC186" s="1"/>
      <c r="BF186" s="110">
        <v>2</v>
      </c>
      <c r="BY186" s="1"/>
      <c r="CG186" s="39">
        <f t="shared" si="127"/>
        <v>0</v>
      </c>
      <c r="CH186" s="39">
        <f t="shared" si="127"/>
        <v>0</v>
      </c>
      <c r="CI186" s="39">
        <f t="shared" si="127"/>
        <v>0</v>
      </c>
      <c r="CJ186" s="39">
        <f t="shared" si="127"/>
        <v>0</v>
      </c>
      <c r="CK186" s="39">
        <f t="shared" si="127"/>
        <v>0</v>
      </c>
      <c r="CL186" s="39">
        <f t="shared" si="127"/>
        <v>0</v>
      </c>
      <c r="CM186" s="39">
        <f t="shared" si="127"/>
        <v>0</v>
      </c>
      <c r="CO186" s="6"/>
      <c r="CP186" s="6"/>
      <c r="CS186" s="1">
        <f t="shared" si="116"/>
        <v>47.24</v>
      </c>
      <c r="CT186" s="1">
        <f t="shared" si="117"/>
        <v>0</v>
      </c>
      <c r="CU186" s="1">
        <f t="shared" si="118"/>
        <v>49.6</v>
      </c>
      <c r="CV186" s="1">
        <f t="shared" si="119"/>
        <v>0</v>
      </c>
      <c r="CW186" s="1">
        <f t="shared" si="120"/>
        <v>0</v>
      </c>
      <c r="CX186" s="1">
        <f t="shared" si="121"/>
        <v>0</v>
      </c>
      <c r="CY186" s="1"/>
      <c r="CZ186" s="1"/>
      <c r="DA186" s="1"/>
      <c r="DB186" s="1"/>
      <c r="DC186" s="1"/>
      <c r="DD186" s="1"/>
      <c r="DI186" s="1"/>
      <c r="DJ186" s="1"/>
      <c r="DK186" s="1">
        <f t="shared" si="113"/>
        <v>0</v>
      </c>
      <c r="DL186" s="1">
        <f t="shared" si="114"/>
        <v>0</v>
      </c>
      <c r="DT186" s="1"/>
      <c r="DZ186" s="1"/>
    </row>
    <row r="187" spans="1:141" ht="12" customHeight="1">
      <c r="A187" s="1">
        <f t="shared" si="122"/>
        <v>7</v>
      </c>
      <c r="B187" s="4">
        <f t="shared" si="123"/>
        <v>41222</v>
      </c>
      <c r="C187" s="4">
        <f t="shared" si="124"/>
        <v>41228</v>
      </c>
      <c r="D187" s="5" t="s">
        <v>21</v>
      </c>
      <c r="E187" s="1">
        <v>2</v>
      </c>
      <c r="F187" s="5" t="s">
        <v>13</v>
      </c>
      <c r="G187" s="5" t="s">
        <v>52</v>
      </c>
      <c r="H187" s="5" t="s">
        <v>252</v>
      </c>
      <c r="I187" s="5"/>
      <c r="J187" s="5"/>
      <c r="K187" s="15">
        <v>50.6</v>
      </c>
      <c r="L187" s="1">
        <f t="shared" si="125"/>
        <v>314.27999999999992</v>
      </c>
      <c r="M187" s="15">
        <v>21.7899999999999</v>
      </c>
      <c r="N187" s="15">
        <v>1494.65</v>
      </c>
      <c r="P187" s="1">
        <f t="shared" si="126"/>
        <v>9375.6999999999607</v>
      </c>
      <c r="Q187" s="109">
        <f t="shared" si="115"/>
        <v>14315.169999999971</v>
      </c>
      <c r="T187" s="15">
        <v>83.999999999999901</v>
      </c>
      <c r="U187" s="15">
        <v>6.44</v>
      </c>
      <c r="V187" s="15">
        <v>2.95</v>
      </c>
      <c r="W187" s="15"/>
      <c r="X187" s="15"/>
      <c r="Z187" s="1">
        <v>46.900000000000006</v>
      </c>
      <c r="AA187" s="1">
        <v>280.5</v>
      </c>
      <c r="AC187" s="1">
        <v>9560</v>
      </c>
      <c r="AD187" s="1">
        <v>46540</v>
      </c>
      <c r="AE187" s="1">
        <v>3.3999999999999995</v>
      </c>
      <c r="AL187" s="26">
        <v>0.5</v>
      </c>
      <c r="AM187" s="39">
        <v>42</v>
      </c>
      <c r="AN187" s="1">
        <v>42</v>
      </c>
      <c r="AO187" s="39">
        <v>48</v>
      </c>
      <c r="AP187" s="39">
        <v>56</v>
      </c>
      <c r="AQ187" s="39">
        <v>197</v>
      </c>
      <c r="AR187" s="1">
        <v>56.42</v>
      </c>
      <c r="BC187" s="1"/>
      <c r="BF187" s="110">
        <v>2</v>
      </c>
      <c r="BY187" s="1"/>
      <c r="CG187" s="39">
        <f t="shared" si="127"/>
        <v>0</v>
      </c>
      <c r="CH187" s="39">
        <f t="shared" si="127"/>
        <v>0</v>
      </c>
      <c r="CI187" s="39">
        <f t="shared" si="127"/>
        <v>0</v>
      </c>
      <c r="CJ187" s="39">
        <f t="shared" si="127"/>
        <v>0</v>
      </c>
      <c r="CK187" s="39">
        <f t="shared" si="127"/>
        <v>0</v>
      </c>
      <c r="CL187" s="39">
        <f t="shared" si="127"/>
        <v>0</v>
      </c>
      <c r="CM187" s="39">
        <f t="shared" si="127"/>
        <v>0</v>
      </c>
      <c r="CO187" s="6"/>
      <c r="CP187" s="6"/>
      <c r="CS187" s="1">
        <f t="shared" si="116"/>
        <v>50.6</v>
      </c>
      <c r="CT187" s="1">
        <f t="shared" si="117"/>
        <v>0</v>
      </c>
      <c r="CU187" s="1">
        <f t="shared" si="118"/>
        <v>46.900000000000006</v>
      </c>
      <c r="CV187" s="1">
        <f t="shared" si="119"/>
        <v>0</v>
      </c>
      <c r="CW187" s="1">
        <f t="shared" si="120"/>
        <v>0</v>
      </c>
      <c r="CX187" s="1">
        <f t="shared" si="121"/>
        <v>0</v>
      </c>
      <c r="CY187" s="1"/>
      <c r="CZ187" s="1"/>
      <c r="DA187" s="1"/>
      <c r="DB187" s="1"/>
      <c r="DC187" s="1"/>
      <c r="DD187" s="1"/>
      <c r="DI187" s="1"/>
      <c r="DJ187" s="1"/>
      <c r="DK187" s="1">
        <f t="shared" si="113"/>
        <v>0</v>
      </c>
      <c r="DL187" s="1">
        <f t="shared" si="114"/>
        <v>0</v>
      </c>
      <c r="DT187" s="1"/>
      <c r="DZ187" s="1"/>
    </row>
    <row r="188" spans="1:141" ht="12" customHeight="1">
      <c r="A188" s="1">
        <f t="shared" si="122"/>
        <v>8</v>
      </c>
      <c r="B188" s="4">
        <f t="shared" si="123"/>
        <v>41229</v>
      </c>
      <c r="C188" s="4">
        <f t="shared" si="124"/>
        <v>41235</v>
      </c>
      <c r="D188" s="5" t="s">
        <v>21</v>
      </c>
      <c r="E188" s="1">
        <v>2</v>
      </c>
      <c r="F188" s="5" t="s">
        <v>13</v>
      </c>
      <c r="G188" s="5" t="s">
        <v>52</v>
      </c>
      <c r="H188" s="5" t="s">
        <v>252</v>
      </c>
      <c r="I188" s="5"/>
      <c r="J188" s="5"/>
      <c r="K188" s="15">
        <v>59.479999999999897</v>
      </c>
      <c r="L188" s="1">
        <f t="shared" si="125"/>
        <v>373.75999999999982</v>
      </c>
      <c r="M188" s="15">
        <v>5.95</v>
      </c>
      <c r="N188" s="15">
        <v>1594.5</v>
      </c>
      <c r="P188" s="1">
        <f t="shared" si="126"/>
        <v>10970.199999999961</v>
      </c>
      <c r="Q188" s="109">
        <f t="shared" si="115"/>
        <v>15909.669999999971</v>
      </c>
      <c r="T188" s="15">
        <v>68</v>
      </c>
      <c r="U188" s="15">
        <v>2.4900000000000002</v>
      </c>
      <c r="V188" s="15">
        <v>2.68</v>
      </c>
      <c r="W188" s="15">
        <v>27.8</v>
      </c>
      <c r="X188" s="15">
        <v>46.59</v>
      </c>
      <c r="Z188" s="1">
        <v>42.2</v>
      </c>
      <c r="AA188" s="1">
        <v>322.7</v>
      </c>
      <c r="AC188" s="1">
        <v>10240</v>
      </c>
      <c r="AD188" s="1">
        <v>56780</v>
      </c>
      <c r="AE188" s="1">
        <v>4.08</v>
      </c>
      <c r="AL188" s="26">
        <v>0.25</v>
      </c>
      <c r="AM188" s="39">
        <v>44</v>
      </c>
      <c r="AN188" s="1">
        <v>44</v>
      </c>
      <c r="AO188" s="39">
        <v>66</v>
      </c>
      <c r="AP188" s="39">
        <v>26</v>
      </c>
      <c r="AQ188" s="39">
        <v>223</v>
      </c>
      <c r="AR188" s="1">
        <v>44.8</v>
      </c>
      <c r="AT188" s="1">
        <v>15.16</v>
      </c>
      <c r="AV188" s="15">
        <v>0.86</v>
      </c>
      <c r="AW188" s="15">
        <v>6.42</v>
      </c>
      <c r="AX188" s="15">
        <v>4.58</v>
      </c>
      <c r="AY188" s="15">
        <v>0.92</v>
      </c>
      <c r="AZ188" s="15">
        <v>272.3</v>
      </c>
      <c r="BC188" s="1"/>
      <c r="BD188" s="1">
        <v>86</v>
      </c>
      <c r="BE188" s="1">
        <v>15160</v>
      </c>
      <c r="BF188" s="110">
        <v>3</v>
      </c>
      <c r="BY188" s="1"/>
      <c r="CG188" s="39">
        <f t="shared" si="127"/>
        <v>0</v>
      </c>
      <c r="CH188" s="39">
        <f t="shared" si="127"/>
        <v>0</v>
      </c>
      <c r="CI188" s="39">
        <f t="shared" si="127"/>
        <v>0</v>
      </c>
      <c r="CJ188" s="39">
        <f t="shared" si="127"/>
        <v>0</v>
      </c>
      <c r="CK188" s="39">
        <f t="shared" si="127"/>
        <v>0</v>
      </c>
      <c r="CL188" s="39">
        <f t="shared" si="127"/>
        <v>0</v>
      </c>
      <c r="CM188" s="39">
        <f t="shared" si="127"/>
        <v>0</v>
      </c>
      <c r="CO188" s="6"/>
      <c r="CP188" s="6"/>
      <c r="CS188" s="1">
        <f t="shared" si="116"/>
        <v>59.479999999999897</v>
      </c>
      <c r="CT188" s="1">
        <f t="shared" si="117"/>
        <v>0</v>
      </c>
      <c r="CU188" s="1">
        <f t="shared" si="118"/>
        <v>42.2</v>
      </c>
      <c r="CV188" s="1">
        <f t="shared" si="119"/>
        <v>0</v>
      </c>
      <c r="CW188" s="1">
        <f t="shared" si="120"/>
        <v>0</v>
      </c>
      <c r="CX188" s="1">
        <f t="shared" si="121"/>
        <v>0</v>
      </c>
      <c r="CY188" s="1"/>
      <c r="CZ188" s="1"/>
      <c r="DA188" s="1"/>
      <c r="DB188" s="1"/>
      <c r="DC188" s="1"/>
      <c r="DD188" s="1"/>
      <c r="DI188" s="1"/>
      <c r="DJ188" s="1"/>
      <c r="DK188" s="1">
        <f t="shared" si="113"/>
        <v>0</v>
      </c>
      <c r="DL188" s="1">
        <f t="shared" si="114"/>
        <v>0</v>
      </c>
      <c r="DM188" s="1">
        <v>820</v>
      </c>
      <c r="DT188" s="1"/>
      <c r="DZ188" s="1"/>
    </row>
    <row r="189" spans="1:141" ht="12" customHeight="1">
      <c r="A189" s="1">
        <f t="shared" si="122"/>
        <v>9</v>
      </c>
      <c r="B189" s="4">
        <f t="shared" si="123"/>
        <v>41236</v>
      </c>
      <c r="C189" s="4">
        <f t="shared" si="124"/>
        <v>41242</v>
      </c>
      <c r="D189" s="5" t="s">
        <v>21</v>
      </c>
      <c r="E189" s="1">
        <v>2</v>
      </c>
      <c r="F189" s="5" t="s">
        <v>13</v>
      </c>
      <c r="G189" s="5" t="s">
        <v>52</v>
      </c>
      <c r="H189" s="5" t="s">
        <v>252</v>
      </c>
      <c r="I189" s="5"/>
      <c r="J189" s="25" t="s">
        <v>76</v>
      </c>
      <c r="K189" s="15">
        <v>66.78</v>
      </c>
      <c r="L189" s="1">
        <f t="shared" si="125"/>
        <v>440.53999999999985</v>
      </c>
      <c r="M189" s="15">
        <v>0</v>
      </c>
      <c r="N189" s="15">
        <v>1595.3099999999899</v>
      </c>
      <c r="P189" s="1">
        <f t="shared" si="126"/>
        <v>12565.509999999951</v>
      </c>
      <c r="Q189" s="109">
        <f t="shared" si="115"/>
        <v>17504.97999999996</v>
      </c>
      <c r="T189" s="15">
        <v>68</v>
      </c>
      <c r="U189" s="15">
        <v>2.4900000000000002</v>
      </c>
      <c r="V189" s="15">
        <v>2.39</v>
      </c>
      <c r="W189" s="15"/>
      <c r="X189" s="15"/>
      <c r="Z189" s="1">
        <v>26.2</v>
      </c>
      <c r="AA189" s="1">
        <v>348.9</v>
      </c>
      <c r="AC189" s="1">
        <v>10770.000000000002</v>
      </c>
      <c r="AD189" s="1">
        <v>67550</v>
      </c>
      <c r="AE189" s="1">
        <v>4.6100000000000003</v>
      </c>
      <c r="AL189" s="26">
        <v>0</v>
      </c>
      <c r="AM189" s="39"/>
      <c r="AN189" s="1"/>
      <c r="BC189" s="1"/>
      <c r="BF189" s="110">
        <v>3</v>
      </c>
      <c r="BY189" s="1"/>
      <c r="CG189" s="39">
        <f t="shared" si="127"/>
        <v>0</v>
      </c>
      <c r="CH189" s="39">
        <f t="shared" si="127"/>
        <v>0</v>
      </c>
      <c r="CI189" s="39">
        <f t="shared" si="127"/>
        <v>0</v>
      </c>
      <c r="CJ189" s="39">
        <f t="shared" si="127"/>
        <v>0</v>
      </c>
      <c r="CK189" s="39">
        <f t="shared" si="127"/>
        <v>0</v>
      </c>
      <c r="CL189" s="39">
        <f t="shared" si="127"/>
        <v>0</v>
      </c>
      <c r="CM189" s="39">
        <f t="shared" si="127"/>
        <v>0</v>
      </c>
      <c r="CO189" s="6"/>
      <c r="CP189" s="6"/>
      <c r="CS189" s="1">
        <f t="shared" si="116"/>
        <v>66.78</v>
      </c>
      <c r="CT189" s="1">
        <f t="shared" si="117"/>
        <v>0</v>
      </c>
      <c r="CU189" s="1">
        <f t="shared" si="118"/>
        <v>26.2</v>
      </c>
      <c r="CV189" s="1">
        <f t="shared" si="119"/>
        <v>0</v>
      </c>
      <c r="CW189" s="1">
        <f t="shared" si="120"/>
        <v>0</v>
      </c>
      <c r="CX189" s="1">
        <f t="shared" si="121"/>
        <v>0</v>
      </c>
      <c r="CY189" s="1"/>
      <c r="CZ189" s="1"/>
      <c r="DA189" s="1"/>
      <c r="DB189" s="1"/>
      <c r="DC189" s="1"/>
      <c r="DD189" s="1"/>
      <c r="DI189" s="1"/>
      <c r="DJ189" s="1"/>
      <c r="DK189" s="1">
        <f t="shared" si="113"/>
        <v>0</v>
      </c>
      <c r="DL189" s="1">
        <f t="shared" si="114"/>
        <v>0</v>
      </c>
      <c r="DT189" s="1"/>
      <c r="DZ189" s="1"/>
    </row>
    <row r="190" spans="1:141" ht="12" customHeight="1">
      <c r="A190" s="1">
        <f t="shared" si="122"/>
        <v>10</v>
      </c>
      <c r="B190" s="4">
        <f t="shared" si="123"/>
        <v>41243</v>
      </c>
      <c r="C190" s="4">
        <f t="shared" si="124"/>
        <v>41249</v>
      </c>
      <c r="D190" s="5" t="s">
        <v>21</v>
      </c>
      <c r="E190" s="1">
        <v>2</v>
      </c>
      <c r="F190" s="5" t="s">
        <v>13</v>
      </c>
      <c r="G190" s="5" t="s">
        <v>52</v>
      </c>
      <c r="H190" s="5" t="s">
        <v>252</v>
      </c>
      <c r="J190" s="5"/>
      <c r="K190" s="15">
        <v>14.9499999999999</v>
      </c>
      <c r="L190" s="1">
        <f t="shared" si="125"/>
        <v>455.48999999999972</v>
      </c>
      <c r="M190" s="15">
        <v>0</v>
      </c>
      <c r="N190" s="15">
        <v>237.31</v>
      </c>
      <c r="Q190" s="109">
        <f t="shared" si="115"/>
        <v>17742.289999999961</v>
      </c>
      <c r="T190" s="15">
        <v>12</v>
      </c>
      <c r="U190" s="15">
        <v>0.23999999999999899</v>
      </c>
      <c r="V190" s="15">
        <v>1.59</v>
      </c>
      <c r="W190" s="15">
        <v>0.56999999999999995</v>
      </c>
      <c r="X190" s="15">
        <v>0.56999999999999995</v>
      </c>
      <c r="AL190" s="26">
        <v>56.13</v>
      </c>
      <c r="AM190" s="39"/>
      <c r="AN190" s="1"/>
      <c r="BC190" s="1"/>
      <c r="BF190" s="110">
        <v>3</v>
      </c>
      <c r="BY190" s="1"/>
      <c r="CG190" s="39">
        <f t="shared" si="127"/>
        <v>15.51</v>
      </c>
      <c r="CH190" s="39">
        <f t="shared" si="127"/>
        <v>55.737142857142864</v>
      </c>
      <c r="CI190" s="39">
        <f t="shared" si="127"/>
        <v>1.0542857142857143</v>
      </c>
      <c r="CJ190" s="39">
        <f t="shared" si="127"/>
        <v>16.767142857142858</v>
      </c>
      <c r="CK190" s="39">
        <f t="shared" si="127"/>
        <v>25.419999999999998</v>
      </c>
      <c r="CL190" s="39">
        <f t="shared" si="127"/>
        <v>0</v>
      </c>
      <c r="CM190" s="39">
        <f t="shared" si="127"/>
        <v>1.2314285714285713</v>
      </c>
      <c r="CO190" s="6"/>
      <c r="CP190" s="6"/>
      <c r="CS190" s="1">
        <f t="shared" si="116"/>
        <v>14.9499999999999</v>
      </c>
      <c r="CT190" s="1">
        <f t="shared" si="117"/>
        <v>0</v>
      </c>
      <c r="CU190" s="1">
        <f t="shared" si="118"/>
        <v>0</v>
      </c>
      <c r="CV190" s="1">
        <f t="shared" si="119"/>
        <v>0</v>
      </c>
      <c r="CW190" s="1">
        <f t="shared" si="120"/>
        <v>0</v>
      </c>
      <c r="CX190" s="1">
        <f t="shared" si="121"/>
        <v>0</v>
      </c>
      <c r="CY190" s="1"/>
      <c r="CZ190" s="1"/>
      <c r="DA190" s="1"/>
      <c r="DB190" s="1"/>
      <c r="DC190" s="1"/>
      <c r="DD190" s="1"/>
      <c r="DI190" s="1"/>
      <c r="DJ190" s="1"/>
      <c r="DK190" s="1">
        <f t="shared" si="113"/>
        <v>0</v>
      </c>
      <c r="DL190" s="1">
        <f t="shared" si="114"/>
        <v>0</v>
      </c>
      <c r="DT190" s="1"/>
      <c r="DZ190" s="1"/>
    </row>
    <row r="191" spans="1:141" ht="12" customHeight="1">
      <c r="A191" s="1">
        <f t="shared" si="122"/>
        <v>11</v>
      </c>
      <c r="B191" s="4">
        <f t="shared" si="123"/>
        <v>41250</v>
      </c>
      <c r="C191" s="4">
        <f t="shared" si="124"/>
        <v>41256</v>
      </c>
      <c r="D191" s="5" t="s">
        <v>21</v>
      </c>
      <c r="E191" s="1">
        <v>2</v>
      </c>
      <c r="F191" s="5" t="s">
        <v>52</v>
      </c>
      <c r="G191" s="5" t="s">
        <v>51</v>
      </c>
      <c r="H191" s="5" t="s">
        <v>251</v>
      </c>
      <c r="I191" s="71" t="s">
        <v>111</v>
      </c>
      <c r="J191" s="5"/>
      <c r="K191" s="15">
        <v>26.42</v>
      </c>
      <c r="L191" s="1">
        <f t="shared" si="125"/>
        <v>481.90999999999974</v>
      </c>
      <c r="M191" s="15">
        <v>0</v>
      </c>
      <c r="N191" s="15">
        <v>233.849999999999</v>
      </c>
      <c r="Q191" s="109">
        <f t="shared" si="115"/>
        <v>17976.139999999959</v>
      </c>
      <c r="T191" s="15">
        <v>12</v>
      </c>
      <c r="U191" s="15">
        <v>0.23999999999999899</v>
      </c>
      <c r="V191" s="15">
        <v>0.89</v>
      </c>
      <c r="W191" s="15"/>
      <c r="X191" s="15"/>
      <c r="Z191" s="1">
        <v>2.5</v>
      </c>
      <c r="AA191" s="1">
        <v>2.5</v>
      </c>
      <c r="AC191" s="1">
        <v>0</v>
      </c>
      <c r="AD191" s="1">
        <v>0</v>
      </c>
      <c r="AE191" s="1">
        <v>0</v>
      </c>
      <c r="AF191" s="1">
        <v>0</v>
      </c>
      <c r="AJ191" s="1">
        <v>0</v>
      </c>
      <c r="AL191" s="26">
        <v>5.8</v>
      </c>
      <c r="AM191" s="39"/>
      <c r="AN191" s="1"/>
      <c r="AT191" s="1">
        <v>15.57</v>
      </c>
      <c r="AV191" s="15"/>
      <c r="AW191" s="15"/>
      <c r="AX191" s="15"/>
      <c r="AY191" s="15">
        <v>0.86</v>
      </c>
      <c r="AZ191" s="15"/>
      <c r="BE191" s="1">
        <v>15570</v>
      </c>
      <c r="BF191" s="110">
        <v>4</v>
      </c>
      <c r="BM191" s="1">
        <v>16.200000000000003</v>
      </c>
      <c r="BN191" s="1">
        <v>16.200000000000003</v>
      </c>
      <c r="BO191" s="1">
        <v>0.02</v>
      </c>
      <c r="BP191" s="1">
        <v>2</v>
      </c>
      <c r="BY191" s="1"/>
      <c r="CG191" s="39">
        <f t="shared" si="127"/>
        <v>19.134285714285713</v>
      </c>
      <c r="CH191" s="39">
        <f t="shared" si="127"/>
        <v>55.631428571428572</v>
      </c>
      <c r="CI191" s="39">
        <f t="shared" si="127"/>
        <v>1.2857142857142858</v>
      </c>
      <c r="CJ191" s="39">
        <f t="shared" si="127"/>
        <v>13.659999999999998</v>
      </c>
      <c r="CK191" s="39">
        <f t="shared" si="127"/>
        <v>25.159999999999997</v>
      </c>
      <c r="CL191" s="39">
        <f t="shared" si="127"/>
        <v>0</v>
      </c>
      <c r="CM191" s="39">
        <f t="shared" si="127"/>
        <v>1.4285714285714288</v>
      </c>
      <c r="CO191" s="6"/>
      <c r="CP191" s="6"/>
      <c r="CS191" s="1">
        <f t="shared" si="116"/>
        <v>26.42</v>
      </c>
      <c r="CT191" s="1">
        <f t="shared" si="117"/>
        <v>16.200000000000003</v>
      </c>
      <c r="CU191" s="1">
        <f t="shared" si="118"/>
        <v>2.5</v>
      </c>
      <c r="CV191" s="1">
        <f t="shared" si="119"/>
        <v>0</v>
      </c>
      <c r="CW191" s="1">
        <f t="shared" si="120"/>
        <v>0</v>
      </c>
      <c r="CX191" s="1">
        <f t="shared" si="121"/>
        <v>0</v>
      </c>
      <c r="CY191" s="1"/>
      <c r="CZ191" s="1"/>
      <c r="DA191" s="1"/>
      <c r="DB191" s="1"/>
      <c r="DC191" s="1"/>
      <c r="DD191" s="1"/>
      <c r="DH191" s="1">
        <f t="shared" ref="DH191:DH215" si="128">T191</f>
        <v>12</v>
      </c>
      <c r="DI191" s="1">
        <f t="shared" ref="DI191:DI215" si="129">N191</f>
        <v>233.849999999999</v>
      </c>
      <c r="DJ191" s="1">
        <f t="shared" ref="DJ191:DJ215" si="130">DI191*0.85</f>
        <v>198.77249999999916</v>
      </c>
      <c r="DK191" s="1">
        <f t="shared" ref="DK191:DK215" si="131">DI191*1.28</f>
        <v>299.32799999999872</v>
      </c>
      <c r="DL191" s="23">
        <f>DK191*(DH191*0.005+0.55)</f>
        <v>182.59007999999926</v>
      </c>
      <c r="DM191" s="1">
        <f t="shared" ref="DM191:DM215" si="132">IF(BE191="","",BE191)</f>
        <v>15570</v>
      </c>
      <c r="DN191" s="1" t="str">
        <f t="shared" ref="DN191:DN215" si="133">IF(BD191="","",BD191)</f>
        <v/>
      </c>
      <c r="DO191" s="1">
        <f t="shared" ref="DO191:DO215" si="134">AC191</f>
        <v>0</v>
      </c>
      <c r="DP191" s="1">
        <f t="shared" ref="DP191:DP215" si="135">AF191</f>
        <v>0</v>
      </c>
      <c r="DT191" s="130">
        <f>DL191</f>
        <v>182.59007999999926</v>
      </c>
      <c r="EK191" s="1">
        <f>M191</f>
        <v>0</v>
      </c>
    </row>
    <row r="192" spans="1:141" ht="12" customHeight="1">
      <c r="A192" s="71">
        <f t="shared" si="122"/>
        <v>12</v>
      </c>
      <c r="B192" s="72">
        <f t="shared" si="123"/>
        <v>41257</v>
      </c>
      <c r="C192" s="72">
        <f t="shared" si="124"/>
        <v>41263</v>
      </c>
      <c r="D192" s="74" t="s">
        <v>21</v>
      </c>
      <c r="E192" s="71">
        <v>2</v>
      </c>
      <c r="F192" s="74" t="s">
        <v>52</v>
      </c>
      <c r="G192" s="74" t="s">
        <v>51</v>
      </c>
      <c r="H192" s="74" t="s">
        <v>251</v>
      </c>
      <c r="I192" s="74"/>
      <c r="J192" s="74"/>
      <c r="K192" s="76">
        <v>10.31</v>
      </c>
      <c r="L192" s="71">
        <f>K192</f>
        <v>10.31</v>
      </c>
      <c r="M192" s="76">
        <v>0</v>
      </c>
      <c r="N192" s="76">
        <v>16.57</v>
      </c>
      <c r="O192" s="71"/>
      <c r="P192" s="71">
        <f>N192</f>
        <v>16.57</v>
      </c>
      <c r="Q192" s="77" t="str">
        <f t="shared" si="115"/>
        <v/>
      </c>
      <c r="R192" s="71"/>
      <c r="S192" s="71"/>
      <c r="T192" s="76">
        <v>1</v>
      </c>
      <c r="U192" s="76">
        <v>0.1</v>
      </c>
      <c r="V192" s="76">
        <v>0.16</v>
      </c>
      <c r="W192" s="76">
        <v>4.58</v>
      </c>
      <c r="X192" s="76">
        <v>4.58</v>
      </c>
      <c r="Y192" s="71"/>
      <c r="Z192" s="71">
        <v>7.9</v>
      </c>
      <c r="AA192" s="71">
        <v>10.4</v>
      </c>
      <c r="AB192" s="71"/>
      <c r="AC192" s="71">
        <v>100</v>
      </c>
      <c r="AD192" s="71">
        <v>100</v>
      </c>
      <c r="AE192" s="71">
        <v>0</v>
      </c>
      <c r="AF192" s="71">
        <v>3</v>
      </c>
      <c r="AG192" s="71"/>
      <c r="AH192" s="71"/>
      <c r="AI192" s="71"/>
      <c r="AJ192" s="71">
        <v>0.1</v>
      </c>
      <c r="AK192" s="71"/>
      <c r="AL192" s="75">
        <v>24.199999999999996</v>
      </c>
      <c r="AM192" s="112"/>
      <c r="AN192" s="76"/>
      <c r="AO192" s="77"/>
      <c r="AP192" s="77"/>
      <c r="AQ192" s="77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D192" s="71"/>
      <c r="BE192" s="71"/>
      <c r="BF192" s="111"/>
      <c r="BG192" s="71"/>
      <c r="BH192" s="71"/>
      <c r="BI192" s="71"/>
      <c r="BJ192" s="71"/>
      <c r="BK192" s="71"/>
      <c r="BL192" s="71"/>
      <c r="BM192" s="71">
        <v>55.7</v>
      </c>
      <c r="BN192" s="71">
        <v>71.900000000000006</v>
      </c>
      <c r="BO192" s="71">
        <v>0.05</v>
      </c>
      <c r="BP192" s="71">
        <v>5</v>
      </c>
      <c r="BQ192" s="71"/>
      <c r="BR192" s="71"/>
      <c r="BS192" s="71"/>
      <c r="BT192" s="71"/>
      <c r="BU192" s="71"/>
      <c r="BV192" s="71"/>
      <c r="BW192" s="71"/>
      <c r="BX192" s="77"/>
      <c r="BY192" s="113">
        <v>12.100717999999999</v>
      </c>
      <c r="BZ192" s="71"/>
      <c r="CA192" s="71"/>
      <c r="CB192" s="71"/>
      <c r="CC192" s="71"/>
      <c r="CD192" s="71"/>
      <c r="CE192" s="71"/>
      <c r="CF192" s="71"/>
      <c r="CG192" s="77">
        <f t="shared" ref="CG192:CM201" si="136">CG157</f>
        <v>13.917142857142858</v>
      </c>
      <c r="CH192" s="77">
        <f t="shared" si="136"/>
        <v>60.752857142857138</v>
      </c>
      <c r="CI192" s="77">
        <f t="shared" si="136"/>
        <v>0.79999999999999993</v>
      </c>
      <c r="CJ192" s="77">
        <f t="shared" si="136"/>
        <v>11.865714285714287</v>
      </c>
      <c r="CK192" s="77">
        <f t="shared" si="136"/>
        <v>17.529999999999998</v>
      </c>
      <c r="CL192" s="77">
        <f t="shared" si="136"/>
        <v>0</v>
      </c>
      <c r="CM192" s="77">
        <f t="shared" si="136"/>
        <v>0.89571428571428569</v>
      </c>
      <c r="CN192" s="71"/>
      <c r="CO192" s="79"/>
      <c r="CP192" s="79"/>
      <c r="CQ192" s="71"/>
      <c r="CR192" s="71"/>
      <c r="CS192" s="1">
        <f t="shared" si="116"/>
        <v>10.31</v>
      </c>
      <c r="CT192" s="1">
        <f t="shared" si="117"/>
        <v>55.7</v>
      </c>
      <c r="CU192" s="1">
        <f t="shared" si="118"/>
        <v>7.9</v>
      </c>
      <c r="CV192" s="1">
        <f t="shared" si="119"/>
        <v>0</v>
      </c>
      <c r="CW192" s="1">
        <f t="shared" si="120"/>
        <v>0</v>
      </c>
      <c r="CX192" s="1">
        <f t="shared" si="121"/>
        <v>12.100717999999999</v>
      </c>
      <c r="CY192" s="71">
        <f>CS192</f>
        <v>10.31</v>
      </c>
      <c r="CZ192" s="71">
        <f>CT192</f>
        <v>55.7</v>
      </c>
      <c r="DA192" s="71">
        <f>CU192</f>
        <v>7.9</v>
      </c>
      <c r="DB192" s="71"/>
      <c r="DC192" s="71"/>
      <c r="DD192" s="71">
        <f>CX192</f>
        <v>12.100717999999999</v>
      </c>
      <c r="DE192" s="1">
        <f>BH192</f>
        <v>0</v>
      </c>
      <c r="DH192" s="1">
        <f t="shared" si="128"/>
        <v>1</v>
      </c>
      <c r="DI192" s="1">
        <f t="shared" si="129"/>
        <v>16.57</v>
      </c>
      <c r="DJ192" s="1">
        <f t="shared" si="130"/>
        <v>14.0845</v>
      </c>
      <c r="DK192" s="1">
        <f t="shared" si="131"/>
        <v>21.209600000000002</v>
      </c>
      <c r="DL192" s="23">
        <f t="shared" ref="DL192:DL197" si="137">DK192*(DH192*0.005+0.55)</f>
        <v>11.771328000000002</v>
      </c>
      <c r="DM192" s="1" t="str">
        <f t="shared" si="132"/>
        <v/>
      </c>
      <c r="DN192" s="1" t="str">
        <f t="shared" si="133"/>
        <v/>
      </c>
      <c r="DO192" s="1">
        <f t="shared" si="134"/>
        <v>100</v>
      </c>
      <c r="DP192" s="1">
        <f t="shared" si="135"/>
        <v>3</v>
      </c>
      <c r="DT192" s="1">
        <f>DT191+DL192</f>
        <v>194.36140799999927</v>
      </c>
      <c r="DZ192" s="1">
        <f>N192</f>
        <v>16.57</v>
      </c>
      <c r="EK192" s="1">
        <f>EK191+M192</f>
        <v>0</v>
      </c>
    </row>
    <row r="193" spans="1:141" ht="12" customHeight="1">
      <c r="A193" s="1">
        <f t="shared" si="122"/>
        <v>13</v>
      </c>
      <c r="B193" s="4">
        <f t="shared" si="123"/>
        <v>41264</v>
      </c>
      <c r="C193" s="4">
        <f t="shared" si="124"/>
        <v>41270</v>
      </c>
      <c r="D193" s="5" t="s">
        <v>21</v>
      </c>
      <c r="E193" s="1">
        <v>2</v>
      </c>
      <c r="F193" s="5" t="s">
        <v>52</v>
      </c>
      <c r="G193" s="5" t="s">
        <v>51</v>
      </c>
      <c r="H193" s="5" t="s">
        <v>251</v>
      </c>
      <c r="I193" s="5"/>
      <c r="J193" s="5"/>
      <c r="K193" s="15">
        <v>9.2699999999999907</v>
      </c>
      <c r="L193" s="1">
        <f t="shared" ref="L193:L215" si="138">L192+K193</f>
        <v>19.579999999999991</v>
      </c>
      <c r="M193" s="15">
        <v>0</v>
      </c>
      <c r="N193" s="15">
        <v>14.85</v>
      </c>
      <c r="P193" s="1">
        <f t="shared" ref="P193:P215" si="139">P192+N193</f>
        <v>31.42</v>
      </c>
      <c r="Q193" s="109" t="str">
        <f t="shared" si="115"/>
        <v/>
      </c>
      <c r="T193" s="15">
        <v>1</v>
      </c>
      <c r="U193" s="15">
        <v>0.1</v>
      </c>
      <c r="V193" s="15">
        <v>0.16</v>
      </c>
      <c r="W193" s="15"/>
      <c r="X193" s="15"/>
      <c r="Z193" s="1">
        <v>9.3000000000000007</v>
      </c>
      <c r="AA193" s="1">
        <v>19.700000000000003</v>
      </c>
      <c r="AC193" s="1">
        <v>100</v>
      </c>
      <c r="AD193" s="1">
        <v>200</v>
      </c>
      <c r="AE193" s="1">
        <v>0</v>
      </c>
      <c r="AF193" s="1">
        <v>8</v>
      </c>
      <c r="AG193" s="71"/>
      <c r="AJ193" s="1">
        <v>0.2</v>
      </c>
      <c r="AL193" s="26">
        <v>9</v>
      </c>
      <c r="AM193" s="40">
        <v>12.349681</v>
      </c>
      <c r="AN193" s="15"/>
      <c r="AO193" s="39">
        <v>141.99538158000001</v>
      </c>
      <c r="BF193" s="110">
        <v>0</v>
      </c>
      <c r="BM193" s="1">
        <v>55.2</v>
      </c>
      <c r="BN193" s="1">
        <v>127.1</v>
      </c>
      <c r="BO193" s="1">
        <v>0.08</v>
      </c>
      <c r="BP193" s="1">
        <v>8</v>
      </c>
      <c r="BS193" s="1" t="s">
        <v>207</v>
      </c>
      <c r="BT193" s="1">
        <v>141.99538158000001</v>
      </c>
      <c r="BU193" s="1">
        <v>138</v>
      </c>
      <c r="BV193" s="1">
        <v>69</v>
      </c>
      <c r="BW193" s="1">
        <v>1200</v>
      </c>
      <c r="BX193" s="1">
        <v>3.9953815800000143</v>
      </c>
      <c r="BY193" s="14">
        <v>18.768170000000001</v>
      </c>
      <c r="CA193" s="1">
        <v>0</v>
      </c>
      <c r="CG193" s="39">
        <f t="shared" si="136"/>
        <v>16.511428571428574</v>
      </c>
      <c r="CH193" s="39">
        <f t="shared" si="136"/>
        <v>52.027142857142849</v>
      </c>
      <c r="CI193" s="39">
        <f t="shared" si="136"/>
        <v>1.3057142857142858</v>
      </c>
      <c r="CJ193" s="39">
        <f t="shared" si="136"/>
        <v>12.680000000000001</v>
      </c>
      <c r="CK193" s="39">
        <f t="shared" si="136"/>
        <v>21.089999999999996</v>
      </c>
      <c r="CL193" s="39">
        <f t="shared" si="136"/>
        <v>0</v>
      </c>
      <c r="CM193" s="39">
        <f t="shared" si="136"/>
        <v>0.80142857142857138</v>
      </c>
      <c r="CO193" s="6"/>
      <c r="CP193" s="6"/>
      <c r="CS193" s="1">
        <f t="shared" si="116"/>
        <v>9.2699999999999907</v>
      </c>
      <c r="CT193" s="1">
        <f t="shared" si="117"/>
        <v>55.2</v>
      </c>
      <c r="CU193" s="1">
        <f t="shared" si="118"/>
        <v>9.3000000000000007</v>
      </c>
      <c r="CV193" s="1">
        <f t="shared" si="119"/>
        <v>0</v>
      </c>
      <c r="CW193" s="1">
        <f t="shared" si="120"/>
        <v>0</v>
      </c>
      <c r="CX193" s="1">
        <f t="shared" si="121"/>
        <v>18.768170000000001</v>
      </c>
      <c r="CY193" s="1">
        <f t="shared" ref="CY193:DA208" si="140">CY192+CS193</f>
        <v>19.579999999999991</v>
      </c>
      <c r="CZ193" s="1">
        <f t="shared" si="140"/>
        <v>110.9</v>
      </c>
      <c r="DA193" s="1">
        <f t="shared" si="140"/>
        <v>17.200000000000003</v>
      </c>
      <c r="DB193" s="1"/>
      <c r="DC193" s="1"/>
      <c r="DD193" s="1">
        <f t="shared" ref="DD193:DD208" si="141">DD192+CX193</f>
        <v>30.868887999999998</v>
      </c>
      <c r="DE193" s="39">
        <f>DE192+BH193</f>
        <v>0</v>
      </c>
      <c r="DH193" s="1">
        <f t="shared" si="128"/>
        <v>1</v>
      </c>
      <c r="DI193" s="1">
        <f t="shared" si="129"/>
        <v>14.85</v>
      </c>
      <c r="DJ193" s="1">
        <f t="shared" si="130"/>
        <v>12.622499999999999</v>
      </c>
      <c r="DK193" s="1">
        <f t="shared" si="131"/>
        <v>19.007999999999999</v>
      </c>
      <c r="DL193" s="23">
        <f t="shared" si="137"/>
        <v>10.549440000000001</v>
      </c>
      <c r="DM193" s="1" t="str">
        <f t="shared" si="132"/>
        <v/>
      </c>
      <c r="DN193" s="1" t="str">
        <f t="shared" si="133"/>
        <v/>
      </c>
      <c r="DO193" s="1">
        <f t="shared" si="134"/>
        <v>100</v>
      </c>
      <c r="DP193" s="1">
        <f t="shared" si="135"/>
        <v>8</v>
      </c>
      <c r="DT193" s="1">
        <f t="shared" ref="DT193:DT215" si="142">DT192+DL193</f>
        <v>204.91084799999928</v>
      </c>
      <c r="DZ193" s="1">
        <f>DZ192+N193</f>
        <v>31.42</v>
      </c>
      <c r="EK193" s="1">
        <f t="shared" ref="EK193:EK217" si="143">EK192+M193</f>
        <v>0</v>
      </c>
    </row>
    <row r="194" spans="1:141" ht="12" customHeight="1">
      <c r="A194" s="1">
        <f t="shared" si="122"/>
        <v>14</v>
      </c>
      <c r="B194" s="4">
        <f t="shared" si="123"/>
        <v>41271</v>
      </c>
      <c r="C194" s="4">
        <f t="shared" si="124"/>
        <v>41277</v>
      </c>
      <c r="D194" s="5" t="s">
        <v>21</v>
      </c>
      <c r="E194" s="1">
        <v>2</v>
      </c>
      <c r="F194" s="5" t="s">
        <v>52</v>
      </c>
      <c r="G194" s="5" t="s">
        <v>51</v>
      </c>
      <c r="H194" s="5" t="s">
        <v>251</v>
      </c>
      <c r="I194" s="5"/>
      <c r="J194" s="5"/>
      <c r="K194" s="15">
        <v>9.5899999999999892</v>
      </c>
      <c r="L194" s="1">
        <f t="shared" si="138"/>
        <v>29.16999999999998</v>
      </c>
      <c r="M194" s="15">
        <v>0.65</v>
      </c>
      <c r="N194" s="15">
        <v>141.15</v>
      </c>
      <c r="P194" s="1">
        <f t="shared" si="139"/>
        <v>172.57</v>
      </c>
      <c r="Q194" s="109" t="str">
        <f t="shared" si="115"/>
        <v/>
      </c>
      <c r="T194" s="15">
        <v>5.9999999999999902</v>
      </c>
      <c r="U194" s="15">
        <v>0.12</v>
      </c>
      <c r="V194" s="15">
        <v>1.47</v>
      </c>
      <c r="W194" s="15">
        <v>5.34</v>
      </c>
      <c r="X194" s="15">
        <v>5.34</v>
      </c>
      <c r="Z194" s="1">
        <v>14.3</v>
      </c>
      <c r="AA194" s="1">
        <v>34</v>
      </c>
      <c r="AC194" s="1">
        <v>300</v>
      </c>
      <c r="AD194" s="1">
        <v>500</v>
      </c>
      <c r="AE194" s="1">
        <v>0</v>
      </c>
      <c r="AF194" s="1">
        <v>19</v>
      </c>
      <c r="AG194" s="71"/>
      <c r="AJ194" s="1">
        <v>0.4</v>
      </c>
      <c r="AL194" s="26">
        <v>2.4</v>
      </c>
      <c r="AM194" s="40">
        <v>18.662998000000002</v>
      </c>
      <c r="AN194" s="15"/>
      <c r="AO194" s="39">
        <v>136.50227194500002</v>
      </c>
      <c r="AP194" s="39">
        <v>26.556107634999996</v>
      </c>
      <c r="AQ194" s="39">
        <v>26.556107634999996</v>
      </c>
      <c r="BF194" s="110">
        <v>0</v>
      </c>
      <c r="BH194" s="39">
        <f t="shared" ref="BH194:BH208" si="144">AP194</f>
        <v>26.556107634999996</v>
      </c>
      <c r="BM194" s="1">
        <v>53.300000000000004</v>
      </c>
      <c r="BN194" s="1">
        <v>180.39999999999998</v>
      </c>
      <c r="BO194" s="1">
        <v>0.16</v>
      </c>
      <c r="BP194" s="1">
        <v>16</v>
      </c>
      <c r="BS194" s="1" t="s">
        <v>209</v>
      </c>
      <c r="BT194" s="1">
        <v>136.50227194500002</v>
      </c>
      <c r="BU194" s="1">
        <v>138</v>
      </c>
      <c r="BV194" s="1">
        <v>69</v>
      </c>
      <c r="BW194" s="1">
        <v>1200</v>
      </c>
      <c r="BX194" s="1">
        <v>-1.4977280549999819</v>
      </c>
      <c r="BY194" s="14">
        <v>26.836934999999997</v>
      </c>
      <c r="CA194" s="1">
        <v>13</v>
      </c>
      <c r="CG194" s="39">
        <f t="shared" si="136"/>
        <v>11.912857142857144</v>
      </c>
      <c r="CH194" s="39">
        <f t="shared" si="136"/>
        <v>50.888571428571424</v>
      </c>
      <c r="CI194" s="39">
        <f t="shared" si="136"/>
        <v>1.06</v>
      </c>
      <c r="CJ194" s="39">
        <f t="shared" si="136"/>
        <v>13.141428571428573</v>
      </c>
      <c r="CK194" s="39">
        <f t="shared" si="136"/>
        <v>21.32</v>
      </c>
      <c r="CL194" s="39">
        <f t="shared" si="136"/>
        <v>0</v>
      </c>
      <c r="CM194" s="39">
        <f t="shared" si="136"/>
        <v>1.5757142857142858</v>
      </c>
      <c r="CO194" s="6"/>
      <c r="CP194" s="6"/>
      <c r="CS194" s="1">
        <f t="shared" si="116"/>
        <v>9.5899999999999892</v>
      </c>
      <c r="CT194" s="1">
        <f t="shared" si="117"/>
        <v>53.300000000000004</v>
      </c>
      <c r="CU194" s="1">
        <f t="shared" si="118"/>
        <v>14.3</v>
      </c>
      <c r="CV194" s="1">
        <f t="shared" si="119"/>
        <v>0</v>
      </c>
      <c r="CW194" s="1">
        <f t="shared" si="120"/>
        <v>0</v>
      </c>
      <c r="CX194" s="1">
        <f t="shared" si="121"/>
        <v>26.836934999999997</v>
      </c>
      <c r="CY194" s="1">
        <f t="shared" si="140"/>
        <v>29.16999999999998</v>
      </c>
      <c r="CZ194" s="1">
        <f t="shared" si="140"/>
        <v>164.20000000000002</v>
      </c>
      <c r="DA194" s="1">
        <f t="shared" si="140"/>
        <v>31.500000000000004</v>
      </c>
      <c r="DB194" s="1"/>
      <c r="DC194" s="1"/>
      <c r="DD194" s="1">
        <f t="shared" si="141"/>
        <v>57.705822999999995</v>
      </c>
      <c r="DE194" s="39">
        <f t="shared" ref="DE194:DE208" si="145">DE193+BH194</f>
        <v>26.556107634999996</v>
      </c>
      <c r="DH194" s="1">
        <f t="shared" si="128"/>
        <v>5.9999999999999902</v>
      </c>
      <c r="DI194" s="1">
        <f t="shared" si="129"/>
        <v>141.15</v>
      </c>
      <c r="DJ194" s="1">
        <f t="shared" si="130"/>
        <v>119.97750000000001</v>
      </c>
      <c r="DK194" s="1">
        <f t="shared" si="131"/>
        <v>180.672</v>
      </c>
      <c r="DL194" s="23">
        <f t="shared" si="137"/>
        <v>104.78975999999999</v>
      </c>
      <c r="DM194" s="1" t="str">
        <f t="shared" si="132"/>
        <v/>
      </c>
      <c r="DN194" s="1" t="str">
        <f t="shared" si="133"/>
        <v/>
      </c>
      <c r="DO194" s="1">
        <f t="shared" si="134"/>
        <v>300</v>
      </c>
      <c r="DP194" s="1">
        <f t="shared" si="135"/>
        <v>19</v>
      </c>
      <c r="DT194" s="1">
        <f t="shared" si="142"/>
        <v>309.70060799999925</v>
      </c>
      <c r="DZ194" s="1">
        <f t="shared" ref="DZ194:DZ215" si="146">DZ193+N194</f>
        <v>172.57</v>
      </c>
      <c r="EK194" s="1">
        <f t="shared" si="143"/>
        <v>0.65</v>
      </c>
    </row>
    <row r="195" spans="1:141" ht="12" customHeight="1">
      <c r="A195" s="1">
        <f t="shared" si="122"/>
        <v>15</v>
      </c>
      <c r="B195" s="4">
        <f t="shared" si="123"/>
        <v>41278</v>
      </c>
      <c r="C195" s="4">
        <f t="shared" si="124"/>
        <v>41284</v>
      </c>
      <c r="D195" s="5" t="s">
        <v>21</v>
      </c>
      <c r="E195" s="1">
        <v>2</v>
      </c>
      <c r="F195" s="5" t="s">
        <v>52</v>
      </c>
      <c r="G195" s="5" t="s">
        <v>51</v>
      </c>
      <c r="H195" s="5" t="s">
        <v>251</v>
      </c>
      <c r="I195" s="5"/>
      <c r="J195" s="5"/>
      <c r="K195" s="15">
        <v>34.74</v>
      </c>
      <c r="L195" s="1">
        <f t="shared" si="138"/>
        <v>63.909999999999982</v>
      </c>
      <c r="M195" s="15">
        <v>0.48999999999999899</v>
      </c>
      <c r="N195" s="15">
        <v>774.92999999999904</v>
      </c>
      <c r="P195" s="1">
        <f t="shared" si="139"/>
        <v>947.49999999999909</v>
      </c>
      <c r="Q195" s="109">
        <f t="shared" si="115"/>
        <v>2080</v>
      </c>
      <c r="T195" s="15">
        <v>28.999999999999897</v>
      </c>
      <c r="U195" s="15">
        <v>0.65</v>
      </c>
      <c r="V195" s="15">
        <v>2.23</v>
      </c>
      <c r="W195" s="15">
        <v>5.8</v>
      </c>
      <c r="X195" s="15">
        <v>5.8</v>
      </c>
      <c r="Z195" s="1">
        <v>21.6</v>
      </c>
      <c r="AA195" s="1">
        <v>55.6</v>
      </c>
      <c r="AC195" s="1">
        <v>700</v>
      </c>
      <c r="AD195" s="1">
        <v>1200</v>
      </c>
      <c r="AE195" s="1">
        <v>0</v>
      </c>
      <c r="AF195" s="1">
        <v>39</v>
      </c>
      <c r="AG195" s="71"/>
      <c r="AJ195" s="1">
        <v>1</v>
      </c>
      <c r="AL195" s="26">
        <v>0.2</v>
      </c>
      <c r="AM195" s="40">
        <v>43.998532999999995</v>
      </c>
      <c r="AN195" s="15"/>
      <c r="AO195" s="39">
        <v>144.953209845</v>
      </c>
      <c r="AP195" s="39">
        <v>35.747595100000012</v>
      </c>
      <c r="AQ195" s="39">
        <v>62.303702735000009</v>
      </c>
      <c r="AS195" s="15"/>
      <c r="AT195" s="15">
        <v>2.08</v>
      </c>
      <c r="AU195" s="15"/>
      <c r="AV195" s="15">
        <v>0.72</v>
      </c>
      <c r="AW195" s="15">
        <v>1.39</v>
      </c>
      <c r="AX195" s="15">
        <v>0.39</v>
      </c>
      <c r="AY195" s="15">
        <v>0.79</v>
      </c>
      <c r="AZ195" s="1">
        <v>130.69999999999999</v>
      </c>
      <c r="BA195" s="15">
        <v>56.8</v>
      </c>
      <c r="BB195" s="1">
        <v>4.42</v>
      </c>
      <c r="BC195" s="23">
        <v>0</v>
      </c>
      <c r="BD195" s="1">
        <v>72</v>
      </c>
      <c r="BE195" s="1">
        <v>2080</v>
      </c>
      <c r="BF195" s="110">
        <v>1</v>
      </c>
      <c r="BH195" s="39">
        <f t="shared" si="144"/>
        <v>35.747595100000012</v>
      </c>
      <c r="BM195" s="1">
        <v>24.7</v>
      </c>
      <c r="BN195" s="1">
        <v>205.09999999999997</v>
      </c>
      <c r="BO195" s="1">
        <v>0.39</v>
      </c>
      <c r="BP195" s="1">
        <v>39</v>
      </c>
      <c r="BS195" s="1" t="s">
        <v>210</v>
      </c>
      <c r="BT195" s="1">
        <v>144.953209845</v>
      </c>
      <c r="BU195" s="1">
        <v>138</v>
      </c>
      <c r="BV195" s="1">
        <v>69</v>
      </c>
      <c r="BW195" s="1">
        <v>1200</v>
      </c>
      <c r="BX195" s="1">
        <v>6.9532098450000035</v>
      </c>
      <c r="BY195" s="14">
        <v>35.421432000000003</v>
      </c>
      <c r="CA195" s="1">
        <v>50</v>
      </c>
      <c r="CG195" s="39">
        <f t="shared" si="136"/>
        <v>12.858571428571427</v>
      </c>
      <c r="CH195" s="39">
        <f t="shared" si="136"/>
        <v>51.79</v>
      </c>
      <c r="CI195" s="39">
        <f t="shared" si="136"/>
        <v>1.0457142857142858</v>
      </c>
      <c r="CJ195" s="39">
        <f t="shared" si="136"/>
        <v>11.762857142857143</v>
      </c>
      <c r="CK195" s="39">
        <f t="shared" si="136"/>
        <v>18.54</v>
      </c>
      <c r="CL195" s="39">
        <f t="shared" si="136"/>
        <v>0</v>
      </c>
      <c r="CM195" s="39">
        <f t="shared" si="136"/>
        <v>1.2842857142857143</v>
      </c>
      <c r="CO195" s="6"/>
      <c r="CP195" s="6"/>
      <c r="CS195" s="1">
        <f t="shared" si="116"/>
        <v>34.74</v>
      </c>
      <c r="CT195" s="1">
        <f t="shared" si="117"/>
        <v>24.7</v>
      </c>
      <c r="CU195" s="1">
        <f t="shared" si="118"/>
        <v>21.6</v>
      </c>
      <c r="CV195" s="1">
        <f t="shared" si="119"/>
        <v>0</v>
      </c>
      <c r="CW195" s="1">
        <f t="shared" si="120"/>
        <v>0</v>
      </c>
      <c r="CX195" s="1">
        <f t="shared" si="121"/>
        <v>35.421432000000003</v>
      </c>
      <c r="CY195" s="1">
        <f t="shared" si="140"/>
        <v>63.909999999999982</v>
      </c>
      <c r="CZ195" s="1">
        <f t="shared" si="140"/>
        <v>188.9</v>
      </c>
      <c r="DA195" s="1">
        <f t="shared" si="140"/>
        <v>53.100000000000009</v>
      </c>
      <c r="DB195" s="1"/>
      <c r="DC195" s="1"/>
      <c r="DD195" s="1">
        <f t="shared" si="141"/>
        <v>93.127254999999991</v>
      </c>
      <c r="DE195" s="39">
        <f t="shared" si="145"/>
        <v>62.303702735000009</v>
      </c>
      <c r="DH195" s="1">
        <f t="shared" si="128"/>
        <v>28.999999999999897</v>
      </c>
      <c r="DI195" s="1">
        <f t="shared" si="129"/>
        <v>774.92999999999904</v>
      </c>
      <c r="DJ195" s="1">
        <f t="shared" si="130"/>
        <v>658.69049999999913</v>
      </c>
      <c r="DK195" s="1">
        <f t="shared" si="131"/>
        <v>991.91039999999884</v>
      </c>
      <c r="DL195" s="23">
        <f t="shared" si="137"/>
        <v>689.37772799999868</v>
      </c>
      <c r="DM195" s="1">
        <f t="shared" si="132"/>
        <v>2080</v>
      </c>
      <c r="DN195" s="1">
        <f t="shared" si="133"/>
        <v>72</v>
      </c>
      <c r="DO195" s="1">
        <f t="shared" si="134"/>
        <v>700</v>
      </c>
      <c r="DP195" s="1">
        <f t="shared" si="135"/>
        <v>39</v>
      </c>
      <c r="DT195" s="130">
        <f t="shared" si="142"/>
        <v>999.07833599999799</v>
      </c>
      <c r="DZ195" s="130">
        <f t="shared" si="146"/>
        <v>947.49999999999909</v>
      </c>
      <c r="EK195" s="1">
        <f t="shared" si="143"/>
        <v>1.139999999999999</v>
      </c>
    </row>
    <row r="196" spans="1:141" ht="12" customHeight="1">
      <c r="A196" s="1">
        <f t="shared" si="122"/>
        <v>16</v>
      </c>
      <c r="B196" s="4">
        <f t="shared" si="123"/>
        <v>41285</v>
      </c>
      <c r="C196" s="4">
        <f t="shared" si="124"/>
        <v>41291</v>
      </c>
      <c r="D196" s="5" t="s">
        <v>21</v>
      </c>
      <c r="E196" s="1">
        <v>2</v>
      </c>
      <c r="F196" s="5" t="s">
        <v>52</v>
      </c>
      <c r="G196" s="5" t="s">
        <v>51</v>
      </c>
      <c r="H196" s="5" t="s">
        <v>251</v>
      </c>
      <c r="I196" s="5"/>
      <c r="J196" s="5"/>
      <c r="K196" s="15">
        <v>47.38</v>
      </c>
      <c r="L196" s="1">
        <f t="shared" si="138"/>
        <v>111.28999999999999</v>
      </c>
      <c r="M196" s="15">
        <v>0</v>
      </c>
      <c r="N196" s="15">
        <v>658.72</v>
      </c>
      <c r="P196" s="1">
        <f t="shared" si="139"/>
        <v>1606.2199999999991</v>
      </c>
      <c r="Q196" s="109">
        <f t="shared" si="115"/>
        <v>2738.7200000000003</v>
      </c>
      <c r="T196" s="15">
        <v>28.999999999999897</v>
      </c>
      <c r="U196" s="15">
        <v>0.65</v>
      </c>
      <c r="V196" s="15">
        <v>1.3899999999999899</v>
      </c>
      <c r="W196" s="15"/>
      <c r="X196" s="15"/>
      <c r="Z196" s="1">
        <v>32.6</v>
      </c>
      <c r="AA196" s="1">
        <v>88.2</v>
      </c>
      <c r="AC196" s="1">
        <v>1000</v>
      </c>
      <c r="AD196" s="1">
        <v>2200</v>
      </c>
      <c r="AE196" s="1">
        <v>0</v>
      </c>
      <c r="AF196" s="1">
        <v>61</v>
      </c>
      <c r="AG196" s="71"/>
      <c r="AJ196" s="1">
        <v>1.8</v>
      </c>
      <c r="AL196" s="26">
        <v>6.2</v>
      </c>
      <c r="AM196" s="40">
        <v>41.980187999999998</v>
      </c>
      <c r="AN196" s="15"/>
      <c r="AO196" s="39">
        <v>150.86886637500001</v>
      </c>
      <c r="AP196" s="39">
        <v>42.264531469999994</v>
      </c>
      <c r="AQ196" s="39">
        <v>104.56823420500001</v>
      </c>
      <c r="BF196" s="110">
        <v>1</v>
      </c>
      <c r="BH196" s="39">
        <f t="shared" si="144"/>
        <v>42.264531469999994</v>
      </c>
      <c r="BM196" s="1">
        <v>31.7</v>
      </c>
      <c r="BN196" s="1">
        <v>236.8</v>
      </c>
      <c r="BO196" s="1">
        <v>0.61</v>
      </c>
      <c r="BP196" s="1">
        <v>61</v>
      </c>
      <c r="BS196" s="1" t="s">
        <v>211</v>
      </c>
      <c r="BT196" s="1">
        <v>150.86886637500001</v>
      </c>
      <c r="BU196" s="1">
        <v>138</v>
      </c>
      <c r="BV196" s="1">
        <v>69</v>
      </c>
      <c r="BW196" s="1">
        <v>1200</v>
      </c>
      <c r="BX196" s="1">
        <v>12.86886637500001</v>
      </c>
      <c r="BY196" s="14">
        <v>43.71958699999999</v>
      </c>
      <c r="CA196" s="1">
        <v>48</v>
      </c>
      <c r="CB196" s="1">
        <v>4.42</v>
      </c>
      <c r="CG196" s="39">
        <f t="shared" si="136"/>
        <v>14.55857142857143</v>
      </c>
      <c r="CH196" s="39">
        <f t="shared" si="136"/>
        <v>57.211428571428577</v>
      </c>
      <c r="CI196" s="39">
        <f t="shared" si="136"/>
        <v>0.88285714285714278</v>
      </c>
      <c r="CJ196" s="39">
        <f t="shared" si="136"/>
        <v>10.261428571428571</v>
      </c>
      <c r="CK196" s="39">
        <f t="shared" si="136"/>
        <v>15.91</v>
      </c>
      <c r="CL196" s="39">
        <f t="shared" si="136"/>
        <v>0</v>
      </c>
      <c r="CM196" s="39">
        <f t="shared" si="136"/>
        <v>1.2657142857142856</v>
      </c>
      <c r="CO196" s="6"/>
      <c r="CP196" s="6"/>
      <c r="CS196" s="1">
        <f t="shared" si="116"/>
        <v>47.38</v>
      </c>
      <c r="CT196" s="1">
        <f t="shared" si="117"/>
        <v>31.7</v>
      </c>
      <c r="CU196" s="1">
        <f t="shared" si="118"/>
        <v>32.6</v>
      </c>
      <c r="CV196" s="1">
        <f t="shared" si="119"/>
        <v>0</v>
      </c>
      <c r="CW196" s="1">
        <f t="shared" si="120"/>
        <v>0</v>
      </c>
      <c r="CX196" s="1">
        <f t="shared" si="121"/>
        <v>43.71958699999999</v>
      </c>
      <c r="CY196" s="1">
        <f t="shared" si="140"/>
        <v>111.28999999999999</v>
      </c>
      <c r="CZ196" s="1">
        <f t="shared" si="140"/>
        <v>220.6</v>
      </c>
      <c r="DA196" s="1">
        <f t="shared" si="140"/>
        <v>85.700000000000017</v>
      </c>
      <c r="DB196" s="1"/>
      <c r="DC196" s="1"/>
      <c r="DD196" s="1">
        <f t="shared" si="141"/>
        <v>136.84684199999998</v>
      </c>
      <c r="DE196" s="39">
        <f t="shared" si="145"/>
        <v>104.56823420500001</v>
      </c>
      <c r="DH196" s="1">
        <f t="shared" si="128"/>
        <v>28.999999999999897</v>
      </c>
      <c r="DI196" s="1">
        <f t="shared" si="129"/>
        <v>658.72</v>
      </c>
      <c r="DJ196" s="1">
        <f t="shared" si="130"/>
        <v>559.91200000000003</v>
      </c>
      <c r="DK196" s="1">
        <f t="shared" si="131"/>
        <v>843.16160000000002</v>
      </c>
      <c r="DL196" s="23">
        <f t="shared" si="137"/>
        <v>585.99731199999962</v>
      </c>
      <c r="DM196" s="1" t="str">
        <f t="shared" si="132"/>
        <v/>
      </c>
      <c r="DN196" s="1" t="str">
        <f t="shared" si="133"/>
        <v/>
      </c>
      <c r="DO196" s="1">
        <f t="shared" si="134"/>
        <v>1000</v>
      </c>
      <c r="DP196" s="1">
        <f t="shared" si="135"/>
        <v>61</v>
      </c>
      <c r="DT196" s="1">
        <f t="shared" si="142"/>
        <v>1585.0756479999977</v>
      </c>
      <c r="DZ196" s="1">
        <f t="shared" si="146"/>
        <v>1606.2199999999991</v>
      </c>
      <c r="EK196" s="1">
        <f t="shared" si="143"/>
        <v>1.139999999999999</v>
      </c>
    </row>
    <row r="197" spans="1:141" ht="12" customHeight="1">
      <c r="A197" s="1">
        <f t="shared" si="122"/>
        <v>17</v>
      </c>
      <c r="B197" s="4">
        <f t="shared" si="123"/>
        <v>41292</v>
      </c>
      <c r="C197" s="4">
        <f t="shared" si="124"/>
        <v>41298</v>
      </c>
      <c r="D197" s="5" t="s">
        <v>21</v>
      </c>
      <c r="E197" s="1">
        <v>2</v>
      </c>
      <c r="F197" s="5" t="s">
        <v>52</v>
      </c>
      <c r="G197" s="5" t="s">
        <v>51</v>
      </c>
      <c r="H197" s="5" t="s">
        <v>251</v>
      </c>
      <c r="I197" s="5"/>
      <c r="J197" s="5"/>
      <c r="K197" s="15">
        <v>44.57</v>
      </c>
      <c r="L197" s="1">
        <f t="shared" si="138"/>
        <v>155.85999999999999</v>
      </c>
      <c r="M197" s="15">
        <v>7.5</v>
      </c>
      <c r="N197" s="15">
        <v>1522.95</v>
      </c>
      <c r="P197" s="1">
        <f t="shared" si="139"/>
        <v>3129.1699999999992</v>
      </c>
      <c r="Q197" s="109">
        <f t="shared" si="115"/>
        <v>4261.67</v>
      </c>
      <c r="T197" s="15">
        <v>68.999999999999901</v>
      </c>
      <c r="U197" s="15">
        <v>2.54</v>
      </c>
      <c r="V197" s="15">
        <v>3.4199999999999902</v>
      </c>
      <c r="W197" s="15">
        <v>8.61</v>
      </c>
      <c r="X197" s="15">
        <v>14.57</v>
      </c>
      <c r="Z197" s="1">
        <v>41.900000000000006</v>
      </c>
      <c r="AA197" s="1">
        <v>130.10000000000002</v>
      </c>
      <c r="AC197" s="1">
        <v>1700</v>
      </c>
      <c r="AD197" s="1">
        <v>3900</v>
      </c>
      <c r="AE197" s="1">
        <v>0</v>
      </c>
      <c r="AF197" s="1">
        <v>79</v>
      </c>
      <c r="AG197" s="71"/>
      <c r="AJ197" s="1">
        <v>2.9</v>
      </c>
      <c r="AL197" s="26">
        <v>0.2</v>
      </c>
      <c r="AM197" s="40">
        <v>35.824486999999998</v>
      </c>
      <c r="AN197" s="15"/>
      <c r="AO197" s="39">
        <v>147.48849121500001</v>
      </c>
      <c r="AP197" s="39">
        <v>39.40486216</v>
      </c>
      <c r="AQ197" s="39">
        <v>143.973096365</v>
      </c>
      <c r="BF197" s="110">
        <v>1</v>
      </c>
      <c r="BH197" s="39">
        <f t="shared" si="144"/>
        <v>39.40486216</v>
      </c>
      <c r="BM197" s="1">
        <v>40.300000000000004</v>
      </c>
      <c r="BN197" s="1">
        <v>277.09999999999997</v>
      </c>
      <c r="BO197" s="1">
        <v>0.84</v>
      </c>
      <c r="BP197" s="1">
        <v>84</v>
      </c>
      <c r="BS197" s="1" t="s">
        <v>212</v>
      </c>
      <c r="BT197" s="1">
        <v>147.48849121500001</v>
      </c>
      <c r="BU197" s="1">
        <v>138</v>
      </c>
      <c r="BV197" s="1">
        <v>69</v>
      </c>
      <c r="BW197" s="1">
        <v>1200</v>
      </c>
      <c r="BX197" s="1">
        <v>9.4884912150000105</v>
      </c>
      <c r="BY197" s="14">
        <v>39.610793999999999</v>
      </c>
      <c r="CA197" s="1">
        <v>0</v>
      </c>
      <c r="CG197" s="39">
        <f t="shared" si="136"/>
        <v>14.38</v>
      </c>
      <c r="CH197" s="39">
        <f t="shared" si="136"/>
        <v>52.214285714285715</v>
      </c>
      <c r="CI197" s="39">
        <f t="shared" si="136"/>
        <v>1.077142857142857</v>
      </c>
      <c r="CJ197" s="39">
        <f t="shared" si="136"/>
        <v>7.8142857142857141</v>
      </c>
      <c r="CK197" s="39">
        <f t="shared" si="136"/>
        <v>17.049999999999997</v>
      </c>
      <c r="CL197" s="39">
        <f t="shared" si="136"/>
        <v>0</v>
      </c>
      <c r="CM197" s="39">
        <f t="shared" si="136"/>
        <v>1.705714285714286</v>
      </c>
      <c r="CO197" s="6"/>
      <c r="CP197" s="6"/>
      <c r="CS197" s="1">
        <f t="shared" si="116"/>
        <v>44.57</v>
      </c>
      <c r="CT197" s="1">
        <f t="shared" si="117"/>
        <v>40.300000000000004</v>
      </c>
      <c r="CU197" s="1">
        <f t="shared" si="118"/>
        <v>41.900000000000006</v>
      </c>
      <c r="CV197" s="1">
        <f t="shared" si="119"/>
        <v>0</v>
      </c>
      <c r="CW197" s="1">
        <f t="shared" si="120"/>
        <v>0</v>
      </c>
      <c r="CX197" s="1">
        <f t="shared" si="121"/>
        <v>39.610793999999999</v>
      </c>
      <c r="CY197" s="1">
        <f t="shared" si="140"/>
        <v>155.85999999999999</v>
      </c>
      <c r="CZ197" s="1">
        <f t="shared" si="140"/>
        <v>260.89999999999998</v>
      </c>
      <c r="DA197" s="1">
        <f t="shared" si="140"/>
        <v>127.60000000000002</v>
      </c>
      <c r="DB197" s="1"/>
      <c r="DC197" s="1"/>
      <c r="DD197" s="1">
        <f t="shared" si="141"/>
        <v>176.45763599999998</v>
      </c>
      <c r="DE197" s="39">
        <f t="shared" si="145"/>
        <v>143.973096365</v>
      </c>
      <c r="DH197" s="1">
        <f t="shared" si="128"/>
        <v>68.999999999999901</v>
      </c>
      <c r="DI197" s="1">
        <f t="shared" si="129"/>
        <v>1522.95</v>
      </c>
      <c r="DJ197" s="1">
        <f t="shared" si="130"/>
        <v>1294.5074999999999</v>
      </c>
      <c r="DK197" s="1">
        <f t="shared" si="131"/>
        <v>1949.3760000000002</v>
      </c>
      <c r="DL197" s="23">
        <f t="shared" si="137"/>
        <v>1744.6915199999994</v>
      </c>
      <c r="DM197" s="1" t="str">
        <f t="shared" si="132"/>
        <v/>
      </c>
      <c r="DN197" s="1" t="str">
        <f t="shared" si="133"/>
        <v/>
      </c>
      <c r="DO197" s="1">
        <f t="shared" si="134"/>
        <v>1700</v>
      </c>
      <c r="DP197" s="1">
        <f t="shared" si="135"/>
        <v>79</v>
      </c>
      <c r="DT197" s="1">
        <f t="shared" si="142"/>
        <v>3329.7671679999971</v>
      </c>
      <c r="DZ197" s="1">
        <f t="shared" si="146"/>
        <v>3129.1699999999992</v>
      </c>
      <c r="EK197" s="1">
        <f t="shared" si="143"/>
        <v>8.6399999999999988</v>
      </c>
    </row>
    <row r="198" spans="1:141" ht="12" customHeight="1">
      <c r="A198" s="1">
        <f t="shared" si="122"/>
        <v>18</v>
      </c>
      <c r="B198" s="4">
        <f t="shared" si="123"/>
        <v>41299</v>
      </c>
      <c r="C198" s="4">
        <f t="shared" si="124"/>
        <v>41305</v>
      </c>
      <c r="D198" s="5" t="s">
        <v>21</v>
      </c>
      <c r="E198" s="1">
        <v>2</v>
      </c>
      <c r="F198" s="5" t="s">
        <v>52</v>
      </c>
      <c r="G198" s="5" t="s">
        <v>51</v>
      </c>
      <c r="H198" s="5" t="s">
        <v>251</v>
      </c>
      <c r="I198" s="5"/>
      <c r="J198" s="5"/>
      <c r="K198" s="15">
        <v>53.189999999999898</v>
      </c>
      <c r="L198" s="1">
        <f t="shared" si="138"/>
        <v>209.0499999999999</v>
      </c>
      <c r="M198" s="15">
        <v>0</v>
      </c>
      <c r="N198" s="15">
        <v>1926.97</v>
      </c>
      <c r="P198" s="1">
        <f t="shared" si="139"/>
        <v>5056.1399999999994</v>
      </c>
      <c r="Q198" s="109">
        <f t="shared" si="115"/>
        <v>6188.64</v>
      </c>
      <c r="T198" s="15">
        <v>77</v>
      </c>
      <c r="U198" s="15">
        <v>3.6</v>
      </c>
      <c r="V198" s="15">
        <v>3.62</v>
      </c>
      <c r="W198" s="15">
        <v>15.56</v>
      </c>
      <c r="X198" s="15">
        <v>30.66</v>
      </c>
      <c r="Z198" s="1">
        <v>52.2</v>
      </c>
      <c r="AA198" s="1">
        <v>182.3</v>
      </c>
      <c r="AC198" s="1">
        <v>1799.9999999999991</v>
      </c>
      <c r="AD198" s="1">
        <v>5699.9999999999991</v>
      </c>
      <c r="AE198" s="1">
        <v>0</v>
      </c>
      <c r="AF198" s="1">
        <v>88</v>
      </c>
      <c r="AG198" s="71"/>
      <c r="AJ198" s="1">
        <v>4</v>
      </c>
      <c r="AL198" s="26">
        <v>0.2</v>
      </c>
      <c r="AM198" s="40">
        <v>53.696705999999999</v>
      </c>
      <c r="AN198" s="15"/>
      <c r="AO198" s="39">
        <v>146.64339742500005</v>
      </c>
      <c r="AP198" s="39">
        <v>54.741799789999966</v>
      </c>
      <c r="AQ198" s="39">
        <v>198.71489615499996</v>
      </c>
      <c r="BF198" s="110">
        <v>1</v>
      </c>
      <c r="BH198" s="39">
        <f t="shared" si="144"/>
        <v>54.741799789999966</v>
      </c>
      <c r="BM198" s="1">
        <v>46.399999999999991</v>
      </c>
      <c r="BN198" s="1">
        <v>323.49999999999994</v>
      </c>
      <c r="BO198" s="1">
        <v>1</v>
      </c>
      <c r="BP198" s="1">
        <v>100</v>
      </c>
      <c r="BS198" s="1" t="s">
        <v>213</v>
      </c>
      <c r="BT198" s="1">
        <v>146.64339742500005</v>
      </c>
      <c r="BU198" s="1">
        <v>138</v>
      </c>
      <c r="BV198" s="1">
        <v>69</v>
      </c>
      <c r="BW198" s="1">
        <v>1200</v>
      </c>
      <c r="BX198" s="1">
        <v>8.643397425000046</v>
      </c>
      <c r="BY198" s="14">
        <v>53.346508999999998</v>
      </c>
      <c r="CA198" s="1">
        <v>0</v>
      </c>
      <c r="CG198" s="39">
        <f t="shared" si="136"/>
        <v>0</v>
      </c>
      <c r="CH198" s="39">
        <f t="shared" si="136"/>
        <v>0</v>
      </c>
      <c r="CI198" s="39">
        <f t="shared" si="136"/>
        <v>0</v>
      </c>
      <c r="CJ198" s="39">
        <f t="shared" si="136"/>
        <v>0</v>
      </c>
      <c r="CK198" s="39">
        <f t="shared" si="136"/>
        <v>0</v>
      </c>
      <c r="CL198" s="39">
        <f t="shared" si="136"/>
        <v>0</v>
      </c>
      <c r="CM198" s="39">
        <f t="shared" si="136"/>
        <v>0</v>
      </c>
      <c r="CO198" s="6"/>
      <c r="CP198" s="6"/>
      <c r="CS198" s="1">
        <f t="shared" si="116"/>
        <v>53.189999999999898</v>
      </c>
      <c r="CT198" s="1">
        <f t="shared" si="117"/>
        <v>46.399999999999991</v>
      </c>
      <c r="CU198" s="1">
        <f t="shared" si="118"/>
        <v>52.2</v>
      </c>
      <c r="CV198" s="1">
        <f t="shared" si="119"/>
        <v>0</v>
      </c>
      <c r="CW198" s="1">
        <f t="shared" si="120"/>
        <v>0</v>
      </c>
      <c r="CX198" s="1">
        <f t="shared" si="121"/>
        <v>53.346508999999998</v>
      </c>
      <c r="CY198" s="1">
        <f t="shared" si="140"/>
        <v>209.0499999999999</v>
      </c>
      <c r="CZ198" s="1">
        <f t="shared" si="140"/>
        <v>307.29999999999995</v>
      </c>
      <c r="DA198" s="1">
        <f t="shared" si="140"/>
        <v>179.8</v>
      </c>
      <c r="DB198" s="1"/>
      <c r="DC198" s="1"/>
      <c r="DD198" s="1">
        <f t="shared" si="141"/>
        <v>229.80414499999998</v>
      </c>
      <c r="DE198" s="39">
        <f t="shared" si="145"/>
        <v>198.71489615499996</v>
      </c>
      <c r="DH198" s="1">
        <f t="shared" si="128"/>
        <v>77</v>
      </c>
      <c r="DI198" s="1">
        <f t="shared" si="129"/>
        <v>1926.97</v>
      </c>
      <c r="DJ198" s="1">
        <f t="shared" si="130"/>
        <v>1637.9245000000001</v>
      </c>
      <c r="DK198" s="1">
        <f t="shared" si="131"/>
        <v>2466.5216</v>
      </c>
      <c r="DL198" s="23">
        <f>DK198*0.9</f>
        <v>2219.8694399999999</v>
      </c>
      <c r="DM198" s="1" t="str">
        <f t="shared" si="132"/>
        <v/>
      </c>
      <c r="DN198" s="1" t="str">
        <f t="shared" si="133"/>
        <v/>
      </c>
      <c r="DO198" s="1">
        <f t="shared" si="134"/>
        <v>1799.9999999999991</v>
      </c>
      <c r="DP198" s="1">
        <f t="shared" si="135"/>
        <v>88</v>
      </c>
      <c r="DT198" s="1">
        <f t="shared" si="142"/>
        <v>5549.6366079999971</v>
      </c>
      <c r="DZ198" s="1">
        <f t="shared" si="146"/>
        <v>5056.1399999999994</v>
      </c>
      <c r="EK198" s="1">
        <f t="shared" si="143"/>
        <v>8.6399999999999988</v>
      </c>
    </row>
    <row r="199" spans="1:141" ht="12" customHeight="1">
      <c r="A199" s="1">
        <f t="shared" si="122"/>
        <v>19</v>
      </c>
      <c r="B199" s="4">
        <f t="shared" si="123"/>
        <v>41306</v>
      </c>
      <c r="C199" s="4">
        <f t="shared" si="124"/>
        <v>41312</v>
      </c>
      <c r="D199" s="5" t="s">
        <v>21</v>
      </c>
      <c r="E199" s="1">
        <v>2</v>
      </c>
      <c r="F199" s="5" t="s">
        <v>52</v>
      </c>
      <c r="G199" s="5" t="s">
        <v>51</v>
      </c>
      <c r="H199" s="5" t="s">
        <v>251</v>
      </c>
      <c r="I199" s="5"/>
      <c r="J199" s="5"/>
      <c r="K199" s="15">
        <v>52.5</v>
      </c>
      <c r="L199" s="1">
        <f t="shared" si="138"/>
        <v>261.5499999999999</v>
      </c>
      <c r="M199" s="15">
        <v>0</v>
      </c>
      <c r="N199" s="15">
        <v>1984.3099999999899</v>
      </c>
      <c r="P199" s="1">
        <f t="shared" si="139"/>
        <v>7040.4499999999898</v>
      </c>
      <c r="Q199" s="109">
        <f t="shared" si="115"/>
        <v>8172.9499999999898</v>
      </c>
      <c r="T199" s="15">
        <v>77</v>
      </c>
      <c r="U199" s="15">
        <v>3.6</v>
      </c>
      <c r="V199" s="15">
        <v>3.77999999999999</v>
      </c>
      <c r="W199" s="15"/>
      <c r="X199" s="15"/>
      <c r="Z199" s="1">
        <v>47.7</v>
      </c>
      <c r="AA199" s="1">
        <v>230</v>
      </c>
      <c r="AC199" s="1">
        <v>1800.0000000000009</v>
      </c>
      <c r="AD199" s="1">
        <v>7500</v>
      </c>
      <c r="AE199" s="1">
        <v>0</v>
      </c>
      <c r="AF199" s="1">
        <v>93</v>
      </c>
      <c r="AG199" s="71"/>
      <c r="AJ199" s="1">
        <v>4.9000000000000004</v>
      </c>
      <c r="AL199" s="26">
        <v>0</v>
      </c>
      <c r="AM199" s="40">
        <v>45.598924999999994</v>
      </c>
      <c r="AN199" s="15"/>
      <c r="AO199" s="39">
        <v>135.23463126000001</v>
      </c>
      <c r="AP199" s="39">
        <v>57.007691165000026</v>
      </c>
      <c r="AQ199" s="39">
        <v>255.72258732</v>
      </c>
      <c r="AS199" s="15"/>
      <c r="AT199" s="15">
        <v>8.81</v>
      </c>
      <c r="AU199" s="15"/>
      <c r="AV199" s="15">
        <v>0.93</v>
      </c>
      <c r="AW199" s="15">
        <v>3.85</v>
      </c>
      <c r="AX199" s="15">
        <v>5.26</v>
      </c>
      <c r="AY199" s="15">
        <v>2.4500000000000002</v>
      </c>
      <c r="AZ199" s="1">
        <v>272.89999999999998</v>
      </c>
      <c r="BA199" s="15">
        <v>45.8</v>
      </c>
      <c r="BB199" s="1">
        <v>3.58</v>
      </c>
      <c r="BC199" s="23">
        <v>1.123</v>
      </c>
      <c r="BD199" s="1">
        <v>93</v>
      </c>
      <c r="BE199" s="1">
        <v>8810</v>
      </c>
      <c r="BF199" s="110">
        <v>2</v>
      </c>
      <c r="BH199" s="39">
        <f t="shared" si="144"/>
        <v>57.007691165000026</v>
      </c>
      <c r="BM199" s="1">
        <v>47.300000000000004</v>
      </c>
      <c r="BN199" s="1">
        <v>370.79999999999995</v>
      </c>
      <c r="BO199" s="1">
        <v>1</v>
      </c>
      <c r="BP199" s="1">
        <v>100</v>
      </c>
      <c r="BS199" s="1" t="s">
        <v>214</v>
      </c>
      <c r="BT199" s="1">
        <v>135.23463126000001</v>
      </c>
      <c r="BU199" s="1">
        <v>138</v>
      </c>
      <c r="BV199" s="1">
        <v>69</v>
      </c>
      <c r="BW199" s="1">
        <v>1200</v>
      </c>
      <c r="BX199" s="1">
        <v>-2.7653687399999853</v>
      </c>
      <c r="BY199" s="14">
        <v>57.734299000000007</v>
      </c>
      <c r="CA199" s="1">
        <v>0</v>
      </c>
      <c r="CB199" s="1" t="s">
        <v>289</v>
      </c>
      <c r="CG199" s="39">
        <f t="shared" si="136"/>
        <v>0</v>
      </c>
      <c r="CH199" s="39">
        <f t="shared" si="136"/>
        <v>0</v>
      </c>
      <c r="CI199" s="39">
        <f t="shared" si="136"/>
        <v>0</v>
      </c>
      <c r="CJ199" s="39">
        <f t="shared" si="136"/>
        <v>0</v>
      </c>
      <c r="CK199" s="39">
        <f t="shared" si="136"/>
        <v>0</v>
      </c>
      <c r="CL199" s="39">
        <f t="shared" si="136"/>
        <v>0</v>
      </c>
      <c r="CM199" s="39">
        <f t="shared" si="136"/>
        <v>0</v>
      </c>
      <c r="CO199" s="6"/>
      <c r="CP199" s="6"/>
      <c r="CS199" s="1">
        <f t="shared" si="116"/>
        <v>52.5</v>
      </c>
      <c r="CT199" s="1">
        <f t="shared" si="117"/>
        <v>47.300000000000004</v>
      </c>
      <c r="CU199" s="1">
        <f t="shared" si="118"/>
        <v>47.7</v>
      </c>
      <c r="CV199" s="1">
        <f t="shared" si="119"/>
        <v>0</v>
      </c>
      <c r="CW199" s="1">
        <f t="shared" si="120"/>
        <v>0</v>
      </c>
      <c r="CX199" s="1">
        <f t="shared" si="121"/>
        <v>57.734299000000007</v>
      </c>
      <c r="CY199" s="1">
        <f t="shared" si="140"/>
        <v>261.5499999999999</v>
      </c>
      <c r="CZ199" s="1">
        <f t="shared" si="140"/>
        <v>354.59999999999997</v>
      </c>
      <c r="DA199" s="1">
        <f t="shared" si="140"/>
        <v>227.5</v>
      </c>
      <c r="DB199" s="1"/>
      <c r="DC199" s="1"/>
      <c r="DD199" s="1">
        <f t="shared" si="141"/>
        <v>287.53844399999997</v>
      </c>
      <c r="DE199" s="39">
        <f t="shared" si="145"/>
        <v>255.72258732</v>
      </c>
      <c r="DH199" s="1">
        <f t="shared" si="128"/>
        <v>77</v>
      </c>
      <c r="DI199" s="1">
        <f t="shared" si="129"/>
        <v>1984.3099999999899</v>
      </c>
      <c r="DJ199" s="1">
        <f t="shared" si="130"/>
        <v>1686.6634999999915</v>
      </c>
      <c r="DK199" s="1">
        <f t="shared" si="131"/>
        <v>2539.9167999999872</v>
      </c>
      <c r="DL199" s="23">
        <f t="shared" ref="DL199:DL215" si="147">DK199*0.9</f>
        <v>2285.9251199999885</v>
      </c>
      <c r="DM199" s="1">
        <f t="shared" si="132"/>
        <v>8810</v>
      </c>
      <c r="DN199" s="1">
        <f t="shared" si="133"/>
        <v>93</v>
      </c>
      <c r="DO199" s="1">
        <f t="shared" si="134"/>
        <v>1800.0000000000009</v>
      </c>
      <c r="DP199" s="1">
        <f t="shared" si="135"/>
        <v>93</v>
      </c>
      <c r="DQ199" s="1">
        <v>1</v>
      </c>
      <c r="DR199" s="1">
        <f>DM199</f>
        <v>8810</v>
      </c>
      <c r="DS199" s="1">
        <f>DM199</f>
        <v>8810</v>
      </c>
      <c r="DT199" s="130">
        <f t="shared" si="142"/>
        <v>7835.561727999986</v>
      </c>
      <c r="DZ199" s="130">
        <f t="shared" si="146"/>
        <v>7040.4499999999898</v>
      </c>
      <c r="EK199" s="1">
        <f t="shared" si="143"/>
        <v>8.6399999999999988</v>
      </c>
    </row>
    <row r="200" spans="1:141" ht="12" customHeight="1">
      <c r="A200" s="1">
        <f t="shared" si="122"/>
        <v>20</v>
      </c>
      <c r="B200" s="4">
        <f t="shared" si="123"/>
        <v>41313</v>
      </c>
      <c r="C200" s="4">
        <f t="shared" si="124"/>
        <v>41319</v>
      </c>
      <c r="D200" s="5" t="s">
        <v>21</v>
      </c>
      <c r="E200" s="1">
        <v>2</v>
      </c>
      <c r="F200" s="5" t="s">
        <v>52</v>
      </c>
      <c r="G200" s="5" t="s">
        <v>51</v>
      </c>
      <c r="H200" s="5" t="s">
        <v>251</v>
      </c>
      <c r="I200" s="5"/>
      <c r="J200" s="5"/>
      <c r="K200" s="15">
        <v>47.59</v>
      </c>
      <c r="L200" s="1">
        <f t="shared" si="138"/>
        <v>309.13999999999987</v>
      </c>
      <c r="M200" s="15">
        <v>3.41</v>
      </c>
      <c r="N200" s="15">
        <v>1564.22</v>
      </c>
      <c r="P200" s="1">
        <f t="shared" si="139"/>
        <v>8604.6699999999892</v>
      </c>
      <c r="Q200" s="109">
        <f t="shared" si="115"/>
        <v>9737.1699999999892</v>
      </c>
      <c r="T200" s="15">
        <v>77</v>
      </c>
      <c r="U200" s="15">
        <v>3.6</v>
      </c>
      <c r="V200" s="15">
        <v>3.29</v>
      </c>
      <c r="W200" s="15">
        <v>21.75</v>
      </c>
      <c r="X200" s="15">
        <v>47.04</v>
      </c>
      <c r="Z200" s="1">
        <v>47.900000000000006</v>
      </c>
      <c r="AA200" s="1">
        <v>277.89999999999998</v>
      </c>
      <c r="AC200" s="1">
        <v>1800</v>
      </c>
      <c r="AD200" s="1">
        <v>9300</v>
      </c>
      <c r="AE200" s="1">
        <v>0.89999999999999991</v>
      </c>
      <c r="AF200" s="1">
        <v>95</v>
      </c>
      <c r="AG200" s="71"/>
      <c r="AJ200" s="1">
        <v>5.4</v>
      </c>
      <c r="AL200" s="26">
        <v>4.5999999999999996</v>
      </c>
      <c r="AM200" s="40">
        <v>56.767175000000002</v>
      </c>
      <c r="AN200" s="15"/>
      <c r="AO200" s="39">
        <v>140.72774089500004</v>
      </c>
      <c r="AP200" s="39">
        <v>55.874065364999979</v>
      </c>
      <c r="AQ200" s="39">
        <v>311.59665268499998</v>
      </c>
      <c r="BF200" s="110">
        <v>2</v>
      </c>
      <c r="BH200" s="39">
        <f t="shared" si="144"/>
        <v>55.874065364999979</v>
      </c>
      <c r="BM200" s="1">
        <v>44.999999999999993</v>
      </c>
      <c r="BN200" s="1">
        <v>415.7999999999999</v>
      </c>
      <c r="BO200" s="1">
        <v>1</v>
      </c>
      <c r="BP200" s="1">
        <v>100</v>
      </c>
      <c r="BS200" s="1" t="s">
        <v>215</v>
      </c>
      <c r="BT200" s="1">
        <v>140.72774089500004</v>
      </c>
      <c r="BU200" s="1">
        <v>138</v>
      </c>
      <c r="BV200" s="1">
        <v>69</v>
      </c>
      <c r="BW200" s="1">
        <v>1200</v>
      </c>
      <c r="BX200" s="1">
        <v>2.7277408950000392</v>
      </c>
      <c r="BY200" s="14">
        <v>56.921377</v>
      </c>
      <c r="CA200" s="1">
        <v>0</v>
      </c>
      <c r="CB200" s="1">
        <v>3.58</v>
      </c>
      <c r="CG200" s="39">
        <f t="shared" si="136"/>
        <v>0</v>
      </c>
      <c r="CH200" s="39">
        <f t="shared" si="136"/>
        <v>0</v>
      </c>
      <c r="CI200" s="39">
        <f t="shared" si="136"/>
        <v>0</v>
      </c>
      <c r="CJ200" s="39">
        <f t="shared" si="136"/>
        <v>0</v>
      </c>
      <c r="CK200" s="39">
        <f t="shared" si="136"/>
        <v>0</v>
      </c>
      <c r="CL200" s="39">
        <f t="shared" si="136"/>
        <v>0</v>
      </c>
      <c r="CM200" s="39">
        <f t="shared" si="136"/>
        <v>0</v>
      </c>
      <c r="CO200" s="6"/>
      <c r="CP200" s="6"/>
      <c r="CS200" s="1">
        <f t="shared" si="116"/>
        <v>47.59</v>
      </c>
      <c r="CT200" s="1">
        <f t="shared" si="117"/>
        <v>44.999999999999993</v>
      </c>
      <c r="CU200" s="1">
        <f t="shared" si="118"/>
        <v>47.900000000000006</v>
      </c>
      <c r="CV200" s="1">
        <f t="shared" si="119"/>
        <v>0</v>
      </c>
      <c r="CW200" s="1">
        <f t="shared" si="120"/>
        <v>0</v>
      </c>
      <c r="CX200" s="1">
        <f t="shared" si="121"/>
        <v>56.921377</v>
      </c>
      <c r="CY200" s="1">
        <f t="shared" si="140"/>
        <v>309.13999999999987</v>
      </c>
      <c r="CZ200" s="1">
        <f t="shared" si="140"/>
        <v>399.59999999999997</v>
      </c>
      <c r="DA200" s="1">
        <f t="shared" si="140"/>
        <v>275.39999999999998</v>
      </c>
      <c r="DB200" s="1"/>
      <c r="DC200" s="1"/>
      <c r="DD200" s="1">
        <f t="shared" si="141"/>
        <v>344.45982099999998</v>
      </c>
      <c r="DE200" s="39">
        <f t="shared" si="145"/>
        <v>311.59665268499998</v>
      </c>
      <c r="DH200" s="1">
        <f t="shared" si="128"/>
        <v>77</v>
      </c>
      <c r="DI200" s="1">
        <f t="shared" si="129"/>
        <v>1564.22</v>
      </c>
      <c r="DJ200" s="1">
        <f t="shared" si="130"/>
        <v>1329.587</v>
      </c>
      <c r="DK200" s="1">
        <f t="shared" si="131"/>
        <v>2002.2016000000001</v>
      </c>
      <c r="DL200" s="23">
        <f t="shared" si="147"/>
        <v>1801.98144</v>
      </c>
      <c r="DM200" s="1" t="str">
        <f t="shared" si="132"/>
        <v/>
      </c>
      <c r="DN200" s="1" t="str">
        <f t="shared" si="133"/>
        <v/>
      </c>
      <c r="DO200" s="1">
        <f t="shared" si="134"/>
        <v>1800</v>
      </c>
      <c r="DP200" s="1">
        <f t="shared" si="135"/>
        <v>95</v>
      </c>
      <c r="DR200" s="1">
        <f t="shared" ref="DR200:DR215" si="148">DR199+DJ200</f>
        <v>10139.587</v>
      </c>
      <c r="DS200" s="1">
        <f t="shared" ref="DS200:DS215" si="149">DS199+DL200</f>
        <v>10611.98144</v>
      </c>
      <c r="DT200" s="1">
        <f t="shared" si="142"/>
        <v>9637.5431679999856</v>
      </c>
      <c r="DZ200" s="1">
        <f t="shared" si="146"/>
        <v>8604.6699999999892</v>
      </c>
      <c r="EK200" s="1">
        <f t="shared" si="143"/>
        <v>12.049999999999999</v>
      </c>
    </row>
    <row r="201" spans="1:141" ht="12" customHeight="1">
      <c r="A201" s="1">
        <f t="shared" si="122"/>
        <v>21</v>
      </c>
      <c r="B201" s="4">
        <f t="shared" si="123"/>
        <v>41320</v>
      </c>
      <c r="C201" s="4">
        <f t="shared" si="124"/>
        <v>41326</v>
      </c>
      <c r="D201" s="5" t="s">
        <v>21</v>
      </c>
      <c r="E201" s="1">
        <v>2</v>
      </c>
      <c r="F201" s="5" t="s">
        <v>52</v>
      </c>
      <c r="G201" s="5" t="s">
        <v>51</v>
      </c>
      <c r="H201" s="5" t="s">
        <v>251</v>
      </c>
      <c r="I201" s="5"/>
      <c r="J201" s="5"/>
      <c r="K201" s="15">
        <v>47.159999999999897</v>
      </c>
      <c r="L201" s="1">
        <f t="shared" si="138"/>
        <v>356.29999999999978</v>
      </c>
      <c r="M201" s="15">
        <v>4.83</v>
      </c>
      <c r="N201" s="15">
        <v>1536.13</v>
      </c>
      <c r="P201" s="1">
        <f t="shared" si="139"/>
        <v>10140.799999999988</v>
      </c>
      <c r="Q201" s="109">
        <f t="shared" si="115"/>
        <v>11273.299999999988</v>
      </c>
      <c r="T201" s="15">
        <v>81</v>
      </c>
      <c r="U201" s="15">
        <v>4.8099999999999898</v>
      </c>
      <c r="V201" s="15">
        <v>3.25999999999999</v>
      </c>
      <c r="W201" s="15"/>
      <c r="X201" s="15"/>
      <c r="Z201" s="1">
        <v>45.899999999999991</v>
      </c>
      <c r="AA201" s="1">
        <v>323.79999999999995</v>
      </c>
      <c r="AC201" s="1">
        <v>1999.9999999999982</v>
      </c>
      <c r="AD201" s="1">
        <v>11299.999999999998</v>
      </c>
      <c r="AE201" s="1">
        <v>3</v>
      </c>
      <c r="AF201" s="1">
        <v>95</v>
      </c>
      <c r="AG201" s="71"/>
      <c r="AJ201" s="1">
        <v>5.4</v>
      </c>
      <c r="AL201" s="26">
        <v>7.4</v>
      </c>
      <c r="AM201" s="40">
        <v>58.956164000000008</v>
      </c>
      <c r="AN201" s="15"/>
      <c r="AO201" s="39">
        <v>152.55905395500002</v>
      </c>
      <c r="AP201" s="39">
        <v>54.524850940000022</v>
      </c>
      <c r="AQ201" s="39">
        <v>366.121503625</v>
      </c>
      <c r="AS201" s="15"/>
      <c r="AT201" s="15">
        <v>11.4</v>
      </c>
      <c r="AU201" s="15"/>
      <c r="AV201" s="15">
        <v>0.96</v>
      </c>
      <c r="AW201" s="15">
        <v>3.49</v>
      </c>
      <c r="AX201" s="15">
        <v>4.3499999999999996</v>
      </c>
      <c r="AY201" s="15">
        <v>2.71</v>
      </c>
      <c r="AZ201" s="1">
        <v>70.8</v>
      </c>
      <c r="BA201" s="15">
        <v>56.4</v>
      </c>
      <c r="BB201" s="1">
        <v>2.36</v>
      </c>
      <c r="BC201" s="23">
        <v>5.4649999999999999</v>
      </c>
      <c r="BD201" s="1">
        <v>96</v>
      </c>
      <c r="BE201" s="1">
        <v>11400</v>
      </c>
      <c r="BF201" s="110">
        <v>3</v>
      </c>
      <c r="BH201" s="39">
        <f t="shared" si="144"/>
        <v>54.524850940000022</v>
      </c>
      <c r="BM201" s="1">
        <v>43</v>
      </c>
      <c r="BN201" s="1">
        <v>458.79999999999995</v>
      </c>
      <c r="BO201" s="1">
        <v>1</v>
      </c>
      <c r="BP201" s="1">
        <v>100</v>
      </c>
      <c r="BS201" s="1" t="s">
        <v>216</v>
      </c>
      <c r="BT201" s="1">
        <v>152.55905395500002</v>
      </c>
      <c r="BU201" s="1">
        <v>138</v>
      </c>
      <c r="BV201" s="1">
        <v>69</v>
      </c>
      <c r="BW201" s="1">
        <v>1200</v>
      </c>
      <c r="BX201" s="1">
        <v>14.559053955000024</v>
      </c>
      <c r="BY201" s="14">
        <v>60.37793400000001</v>
      </c>
      <c r="CA201" s="1">
        <v>0</v>
      </c>
      <c r="CG201" s="39">
        <f t="shared" si="136"/>
        <v>0</v>
      </c>
      <c r="CH201" s="39">
        <f t="shared" si="136"/>
        <v>0</v>
      </c>
      <c r="CI201" s="39">
        <f t="shared" si="136"/>
        <v>0</v>
      </c>
      <c r="CJ201" s="39">
        <f t="shared" si="136"/>
        <v>0</v>
      </c>
      <c r="CK201" s="39">
        <f t="shared" si="136"/>
        <v>0</v>
      </c>
      <c r="CL201" s="39">
        <f t="shared" si="136"/>
        <v>0</v>
      </c>
      <c r="CM201" s="39">
        <f t="shared" si="136"/>
        <v>0</v>
      </c>
      <c r="CO201" s="6"/>
      <c r="CP201" s="6"/>
      <c r="CS201" s="1">
        <f t="shared" si="116"/>
        <v>47.159999999999897</v>
      </c>
      <c r="CT201" s="1">
        <f t="shared" si="117"/>
        <v>43</v>
      </c>
      <c r="CU201" s="1">
        <f t="shared" si="118"/>
        <v>45.899999999999991</v>
      </c>
      <c r="CV201" s="1">
        <f t="shared" si="119"/>
        <v>0</v>
      </c>
      <c r="CW201" s="1">
        <f t="shared" si="120"/>
        <v>0</v>
      </c>
      <c r="CX201" s="1">
        <f t="shared" si="121"/>
        <v>60.37793400000001</v>
      </c>
      <c r="CY201" s="1">
        <f t="shared" si="140"/>
        <v>356.29999999999978</v>
      </c>
      <c r="CZ201" s="1">
        <f t="shared" si="140"/>
        <v>442.59999999999997</v>
      </c>
      <c r="DA201" s="1">
        <f t="shared" si="140"/>
        <v>321.29999999999995</v>
      </c>
      <c r="DB201" s="1"/>
      <c r="DC201" s="1"/>
      <c r="DD201" s="1">
        <f t="shared" si="141"/>
        <v>404.83775500000002</v>
      </c>
      <c r="DE201" s="39">
        <f t="shared" si="145"/>
        <v>366.121503625</v>
      </c>
      <c r="DH201" s="1">
        <f t="shared" si="128"/>
        <v>81</v>
      </c>
      <c r="DI201" s="1">
        <f t="shared" si="129"/>
        <v>1536.13</v>
      </c>
      <c r="DJ201" s="1">
        <f t="shared" si="130"/>
        <v>1305.7105000000001</v>
      </c>
      <c r="DK201" s="1">
        <f t="shared" si="131"/>
        <v>1966.2464000000002</v>
      </c>
      <c r="DL201" s="23">
        <f t="shared" si="147"/>
        <v>1769.6217600000002</v>
      </c>
      <c r="DM201" s="1">
        <f t="shared" si="132"/>
        <v>11400</v>
      </c>
      <c r="DN201" s="1">
        <f t="shared" si="133"/>
        <v>96</v>
      </c>
      <c r="DO201" s="1">
        <f t="shared" si="134"/>
        <v>1999.9999999999982</v>
      </c>
      <c r="DP201" s="1">
        <f t="shared" si="135"/>
        <v>95</v>
      </c>
      <c r="DQ201" s="1">
        <v>2</v>
      </c>
      <c r="DR201" s="1">
        <f t="shared" si="148"/>
        <v>11445.297500000001</v>
      </c>
      <c r="DS201" s="1">
        <f t="shared" si="149"/>
        <v>12381.6032</v>
      </c>
      <c r="DT201" s="130">
        <f t="shared" si="142"/>
        <v>11407.164927999986</v>
      </c>
      <c r="DZ201" s="130">
        <f t="shared" si="146"/>
        <v>10140.799999999988</v>
      </c>
      <c r="EK201" s="1">
        <f t="shared" si="143"/>
        <v>16.88</v>
      </c>
    </row>
    <row r="202" spans="1:141" ht="12" customHeight="1">
      <c r="A202" s="1">
        <f t="shared" si="122"/>
        <v>22</v>
      </c>
      <c r="B202" s="4">
        <f t="shared" si="123"/>
        <v>41327</v>
      </c>
      <c r="C202" s="4">
        <f t="shared" si="124"/>
        <v>41333</v>
      </c>
      <c r="D202" s="5" t="s">
        <v>21</v>
      </c>
      <c r="E202" s="1">
        <v>2</v>
      </c>
      <c r="F202" s="5" t="s">
        <v>52</v>
      </c>
      <c r="G202" s="5" t="s">
        <v>51</v>
      </c>
      <c r="H202" s="5" t="s">
        <v>251</v>
      </c>
      <c r="I202" s="5"/>
      <c r="J202" s="5"/>
      <c r="K202" s="15">
        <v>43.0399999999999</v>
      </c>
      <c r="L202" s="1">
        <f t="shared" si="138"/>
        <v>399.33999999999969</v>
      </c>
      <c r="M202" s="15">
        <v>8.6699999999999893</v>
      </c>
      <c r="N202" s="15">
        <v>1601.1199999999899</v>
      </c>
      <c r="P202" s="1">
        <f t="shared" si="139"/>
        <v>11741.919999999978</v>
      </c>
      <c r="Q202" s="109">
        <f t="shared" si="115"/>
        <v>12874.419999999978</v>
      </c>
      <c r="T202" s="15">
        <v>81</v>
      </c>
      <c r="U202" s="15">
        <v>4.8099999999999898</v>
      </c>
      <c r="V202" s="15">
        <v>3.72</v>
      </c>
      <c r="W202" s="15"/>
      <c r="X202" s="15"/>
      <c r="Z202" s="1">
        <v>47.9</v>
      </c>
      <c r="AA202" s="1">
        <v>371.69999999999993</v>
      </c>
      <c r="AC202" s="1">
        <v>1700.0000000000018</v>
      </c>
      <c r="AD202" s="1">
        <v>13000</v>
      </c>
      <c r="AE202" s="1">
        <v>4.6999999999999993</v>
      </c>
      <c r="AF202" s="1">
        <v>95</v>
      </c>
      <c r="AG202" s="71"/>
      <c r="AJ202" s="1">
        <v>5.3</v>
      </c>
      <c r="AL202" s="26">
        <v>0</v>
      </c>
      <c r="AM202" s="40">
        <v>59.692702000000004</v>
      </c>
      <c r="AN202" s="15"/>
      <c r="AO202" s="39">
        <v>152.55905395500002</v>
      </c>
      <c r="AP202" s="39">
        <v>59.692702000000004</v>
      </c>
      <c r="AQ202" s="39">
        <v>425.814205625</v>
      </c>
      <c r="BF202" s="110">
        <v>3</v>
      </c>
      <c r="BH202" s="39">
        <f t="shared" si="144"/>
        <v>59.692702000000004</v>
      </c>
      <c r="BM202" s="1">
        <v>40.900000000000006</v>
      </c>
      <c r="BN202" s="1">
        <v>499.69999999999993</v>
      </c>
      <c r="BO202" s="1">
        <v>1</v>
      </c>
      <c r="BP202" s="1">
        <v>100</v>
      </c>
      <c r="BS202" s="1" t="s">
        <v>217</v>
      </c>
      <c r="BT202" s="1">
        <v>152.55905395500002</v>
      </c>
      <c r="BU202" s="1">
        <v>138</v>
      </c>
      <c r="BV202" s="1">
        <v>69</v>
      </c>
      <c r="BW202" s="1">
        <v>1200</v>
      </c>
      <c r="BX202" s="1">
        <v>14.559053955000024</v>
      </c>
      <c r="BY202" s="14">
        <v>53.698504000000007</v>
      </c>
      <c r="CA202" s="1">
        <v>0</v>
      </c>
      <c r="CB202" s="1">
        <v>2.36</v>
      </c>
      <c r="CG202" s="39">
        <f t="shared" ref="CG202:CM207" si="150">CG167</f>
        <v>0</v>
      </c>
      <c r="CH202" s="39">
        <f t="shared" si="150"/>
        <v>0</v>
      </c>
      <c r="CI202" s="39">
        <f t="shared" si="150"/>
        <v>0</v>
      </c>
      <c r="CJ202" s="39">
        <f t="shared" si="150"/>
        <v>0</v>
      </c>
      <c r="CK202" s="39">
        <f t="shared" si="150"/>
        <v>0</v>
      </c>
      <c r="CL202" s="39">
        <f t="shared" si="150"/>
        <v>0</v>
      </c>
      <c r="CM202" s="39">
        <f t="shared" si="150"/>
        <v>0</v>
      </c>
      <c r="CO202" s="6"/>
      <c r="CP202" s="6"/>
      <c r="CS202" s="1">
        <f t="shared" si="116"/>
        <v>43.0399999999999</v>
      </c>
      <c r="CT202" s="1">
        <f t="shared" si="117"/>
        <v>40.900000000000006</v>
      </c>
      <c r="CU202" s="1">
        <f t="shared" si="118"/>
        <v>47.9</v>
      </c>
      <c r="CV202" s="1">
        <f t="shared" si="119"/>
        <v>0</v>
      </c>
      <c r="CW202" s="1">
        <f t="shared" si="120"/>
        <v>0</v>
      </c>
      <c r="CX202" s="1">
        <f t="shared" si="121"/>
        <v>53.698504000000007</v>
      </c>
      <c r="CY202" s="1">
        <f t="shared" si="140"/>
        <v>399.33999999999969</v>
      </c>
      <c r="CZ202" s="1">
        <f t="shared" si="140"/>
        <v>483.5</v>
      </c>
      <c r="DA202" s="1">
        <f t="shared" si="140"/>
        <v>369.19999999999993</v>
      </c>
      <c r="DB202" s="1"/>
      <c r="DC202" s="1"/>
      <c r="DD202" s="1">
        <f t="shared" si="141"/>
        <v>458.53625900000003</v>
      </c>
      <c r="DE202" s="39">
        <f t="shared" si="145"/>
        <v>425.814205625</v>
      </c>
      <c r="DH202" s="1">
        <f t="shared" si="128"/>
        <v>81</v>
      </c>
      <c r="DI202" s="1">
        <f t="shared" si="129"/>
        <v>1601.1199999999899</v>
      </c>
      <c r="DJ202" s="1">
        <f t="shared" si="130"/>
        <v>1360.9519999999914</v>
      </c>
      <c r="DK202" s="1">
        <f t="shared" si="131"/>
        <v>2049.4335999999871</v>
      </c>
      <c r="DL202" s="23">
        <f t="shared" si="147"/>
        <v>1844.4902399999885</v>
      </c>
      <c r="DM202" s="1" t="str">
        <f t="shared" si="132"/>
        <v/>
      </c>
      <c r="DN202" s="1" t="str">
        <f t="shared" si="133"/>
        <v/>
      </c>
      <c r="DO202" s="1">
        <f t="shared" si="134"/>
        <v>1700.0000000000018</v>
      </c>
      <c r="DP202" s="1">
        <f t="shared" si="135"/>
        <v>95</v>
      </c>
      <c r="DR202" s="1">
        <f t="shared" si="148"/>
        <v>12806.249499999993</v>
      </c>
      <c r="DS202" s="1">
        <f t="shared" si="149"/>
        <v>14226.093439999988</v>
      </c>
      <c r="DT202" s="1">
        <f t="shared" si="142"/>
        <v>13251.655167999974</v>
      </c>
      <c r="DZ202" s="1">
        <f t="shared" si="146"/>
        <v>11741.919999999978</v>
      </c>
      <c r="EK202" s="1">
        <f t="shared" si="143"/>
        <v>25.54999999999999</v>
      </c>
    </row>
    <row r="203" spans="1:141" ht="12" customHeight="1">
      <c r="A203" s="1">
        <f t="shared" si="122"/>
        <v>23</v>
      </c>
      <c r="B203" s="4">
        <f t="shared" si="123"/>
        <v>41334</v>
      </c>
      <c r="C203" s="4">
        <f t="shared" si="124"/>
        <v>41340</v>
      </c>
      <c r="D203" s="5" t="s">
        <v>21</v>
      </c>
      <c r="E203" s="1">
        <v>2</v>
      </c>
      <c r="F203" s="5" t="s">
        <v>52</v>
      </c>
      <c r="G203" s="5" t="s">
        <v>51</v>
      </c>
      <c r="H203" s="5" t="s">
        <v>251</v>
      </c>
      <c r="I203" s="5"/>
      <c r="J203" s="5"/>
      <c r="K203" s="15">
        <v>45.969999999999899</v>
      </c>
      <c r="L203" s="1">
        <f t="shared" si="138"/>
        <v>445.3099999999996</v>
      </c>
      <c r="M203" s="15">
        <v>3.56</v>
      </c>
      <c r="N203" s="15">
        <v>1542.22</v>
      </c>
      <c r="P203" s="1">
        <f t="shared" si="139"/>
        <v>13284.139999999978</v>
      </c>
      <c r="Q203" s="109">
        <f t="shared" si="115"/>
        <v>14416.639999999978</v>
      </c>
      <c r="T203" s="15">
        <v>81</v>
      </c>
      <c r="U203" s="15">
        <v>4.8099999999999898</v>
      </c>
      <c r="V203" s="15">
        <v>3.35</v>
      </c>
      <c r="W203" s="15"/>
      <c r="X203" s="15"/>
      <c r="Z203" s="1">
        <v>40.700000000000003</v>
      </c>
      <c r="AA203" s="1">
        <v>412.39999999999992</v>
      </c>
      <c r="AC203" s="1">
        <v>1700</v>
      </c>
      <c r="AD203" s="1">
        <v>14700</v>
      </c>
      <c r="AE203" s="1">
        <v>6.3</v>
      </c>
      <c r="AF203" s="1">
        <v>94</v>
      </c>
      <c r="AG203" s="71"/>
      <c r="AJ203" s="1">
        <v>5.2</v>
      </c>
      <c r="AL203" s="1">
        <v>0</v>
      </c>
      <c r="AM203" s="39">
        <v>42.866032999999995</v>
      </c>
      <c r="AN203" s="1"/>
      <c r="AO203" s="39">
        <v>142.84047537000004</v>
      </c>
      <c r="AP203" s="39">
        <v>52.584611584999983</v>
      </c>
      <c r="AQ203" s="39">
        <v>478.39881721</v>
      </c>
      <c r="BF203" s="110">
        <v>3</v>
      </c>
      <c r="BH203" s="39">
        <f t="shared" si="144"/>
        <v>52.584611584999983</v>
      </c>
      <c r="BM203" s="1">
        <v>38.9</v>
      </c>
      <c r="BN203" s="1">
        <v>538.59999999999991</v>
      </c>
      <c r="BO203" s="1">
        <v>1</v>
      </c>
      <c r="BP203" s="1">
        <v>100</v>
      </c>
      <c r="BS203" s="1" t="s">
        <v>218</v>
      </c>
      <c r="BT203" s="1">
        <v>142.84047537000004</v>
      </c>
      <c r="BU203" s="1">
        <v>138</v>
      </c>
      <c r="BV203" s="1">
        <v>69</v>
      </c>
      <c r="BW203" s="1">
        <v>1200</v>
      </c>
      <c r="BX203" s="1">
        <v>4.8404753700000356</v>
      </c>
      <c r="BY203" s="14">
        <v>53.707996000000001</v>
      </c>
      <c r="CA203" s="1">
        <v>0</v>
      </c>
      <c r="CG203" s="39">
        <f t="shared" si="150"/>
        <v>0</v>
      </c>
      <c r="CH203" s="39">
        <f t="shared" si="150"/>
        <v>0</v>
      </c>
      <c r="CI203" s="39">
        <f t="shared" si="150"/>
        <v>0</v>
      </c>
      <c r="CJ203" s="39">
        <f t="shared" si="150"/>
        <v>0</v>
      </c>
      <c r="CK203" s="39">
        <f t="shared" si="150"/>
        <v>0</v>
      </c>
      <c r="CL203" s="39">
        <f t="shared" si="150"/>
        <v>0</v>
      </c>
      <c r="CM203" s="39">
        <f t="shared" si="150"/>
        <v>0</v>
      </c>
      <c r="CO203" s="6"/>
      <c r="CP203" s="6"/>
      <c r="CS203" s="1">
        <f t="shared" si="116"/>
        <v>45.969999999999899</v>
      </c>
      <c r="CT203" s="1">
        <f t="shared" si="117"/>
        <v>38.9</v>
      </c>
      <c r="CU203" s="1">
        <f t="shared" si="118"/>
        <v>40.700000000000003</v>
      </c>
      <c r="CV203" s="1">
        <f t="shared" si="119"/>
        <v>0</v>
      </c>
      <c r="CW203" s="1">
        <f t="shared" si="120"/>
        <v>0</v>
      </c>
      <c r="CX203" s="1">
        <f t="shared" si="121"/>
        <v>53.707996000000001</v>
      </c>
      <c r="CY203" s="1">
        <f t="shared" si="140"/>
        <v>445.3099999999996</v>
      </c>
      <c r="CZ203" s="1">
        <f t="shared" si="140"/>
        <v>522.4</v>
      </c>
      <c r="DA203" s="1">
        <f t="shared" si="140"/>
        <v>409.89999999999992</v>
      </c>
      <c r="DB203" s="1"/>
      <c r="DC203" s="1"/>
      <c r="DD203" s="1">
        <f t="shared" si="141"/>
        <v>512.24425500000007</v>
      </c>
      <c r="DE203" s="39">
        <f t="shared" si="145"/>
        <v>478.39881721</v>
      </c>
      <c r="DH203" s="1">
        <f t="shared" si="128"/>
        <v>81</v>
      </c>
      <c r="DI203" s="1">
        <f t="shared" si="129"/>
        <v>1542.22</v>
      </c>
      <c r="DJ203" s="1">
        <f t="shared" si="130"/>
        <v>1310.8869999999999</v>
      </c>
      <c r="DK203" s="1">
        <f t="shared" si="131"/>
        <v>1974.0416</v>
      </c>
      <c r="DL203" s="23">
        <f t="shared" si="147"/>
        <v>1776.63744</v>
      </c>
      <c r="DM203" s="1" t="str">
        <f t="shared" si="132"/>
        <v/>
      </c>
      <c r="DN203" s="1" t="str">
        <f t="shared" si="133"/>
        <v/>
      </c>
      <c r="DO203" s="1">
        <f t="shared" si="134"/>
        <v>1700</v>
      </c>
      <c r="DP203" s="1">
        <f t="shared" si="135"/>
        <v>94</v>
      </c>
      <c r="DR203" s="1">
        <f t="shared" si="148"/>
        <v>14117.136499999993</v>
      </c>
      <c r="DS203" s="1">
        <f t="shared" si="149"/>
        <v>16002.730879999988</v>
      </c>
      <c r="DT203" s="1">
        <f t="shared" si="142"/>
        <v>15028.292607999974</v>
      </c>
      <c r="DZ203" s="1">
        <f t="shared" si="146"/>
        <v>13284.139999999978</v>
      </c>
      <c r="EK203" s="1">
        <f t="shared" si="143"/>
        <v>29.109999999999989</v>
      </c>
    </row>
    <row r="204" spans="1:141" ht="12" customHeight="1">
      <c r="A204" s="1">
        <f t="shared" si="122"/>
        <v>24</v>
      </c>
      <c r="B204" s="4">
        <f t="shared" si="123"/>
        <v>41341</v>
      </c>
      <c r="C204" s="4">
        <f t="shared" si="124"/>
        <v>41347</v>
      </c>
      <c r="D204" s="5" t="s">
        <v>21</v>
      </c>
      <c r="E204" s="1">
        <v>2</v>
      </c>
      <c r="F204" s="5" t="s">
        <v>52</v>
      </c>
      <c r="G204" s="5" t="s">
        <v>51</v>
      </c>
      <c r="H204" s="5" t="s">
        <v>251</v>
      </c>
      <c r="I204" s="5"/>
      <c r="J204" s="5"/>
      <c r="K204" s="15">
        <v>41.03</v>
      </c>
      <c r="L204" s="1">
        <f t="shared" si="138"/>
        <v>486.33999999999958</v>
      </c>
      <c r="M204" s="15">
        <v>7.5</v>
      </c>
      <c r="N204" s="15">
        <v>1443.5899999999899</v>
      </c>
      <c r="P204" s="1">
        <f t="shared" si="139"/>
        <v>14727.729999999967</v>
      </c>
      <c r="Q204" s="109">
        <f t="shared" si="115"/>
        <v>15860.229999999967</v>
      </c>
      <c r="T204" s="15">
        <v>81</v>
      </c>
      <c r="U204" s="15">
        <v>4.8099999999999898</v>
      </c>
      <c r="V204" s="15">
        <v>3.52</v>
      </c>
      <c r="W204" s="15"/>
      <c r="X204" s="15"/>
      <c r="Z204" s="1">
        <v>43.399999999999991</v>
      </c>
      <c r="AA204" s="1">
        <v>455.7999999999999</v>
      </c>
      <c r="AC204" s="1">
        <v>1599.9999999999982</v>
      </c>
      <c r="AD204" s="1">
        <v>16299.999999999998</v>
      </c>
      <c r="AE204" s="1">
        <v>8</v>
      </c>
      <c r="AF204" s="1">
        <v>94</v>
      </c>
      <c r="AG204" s="71"/>
      <c r="AJ204" s="1">
        <v>4.8</v>
      </c>
      <c r="AL204" s="1">
        <v>0</v>
      </c>
      <c r="AM204" s="39">
        <v>60.180561999999995</v>
      </c>
      <c r="AN204" s="1"/>
      <c r="AO204" s="39">
        <v>148.75613190000001</v>
      </c>
      <c r="AP204" s="39">
        <v>54.264905470000016</v>
      </c>
      <c r="AQ204" s="39">
        <v>532.66372267999998</v>
      </c>
      <c r="AT204" s="15">
        <v>17.2</v>
      </c>
      <c r="AV204" s="15">
        <v>0.9</v>
      </c>
      <c r="AW204" s="15">
        <v>3.32</v>
      </c>
      <c r="AX204" s="15">
        <v>4.9000000000000004</v>
      </c>
      <c r="AY204" s="15">
        <v>2.54</v>
      </c>
      <c r="AZ204" s="1">
        <v>292.5</v>
      </c>
      <c r="BA204" s="15">
        <v>53.5</v>
      </c>
      <c r="BB204" s="1">
        <v>2.4</v>
      </c>
      <c r="BC204" s="23">
        <v>10.082000000000001</v>
      </c>
      <c r="BD204" s="1">
        <v>90</v>
      </c>
      <c r="BE204" s="1">
        <v>17200</v>
      </c>
      <c r="BF204" s="110">
        <v>4</v>
      </c>
      <c r="BH204" s="39">
        <f t="shared" si="144"/>
        <v>54.264905470000016</v>
      </c>
      <c r="BM204" s="1">
        <v>36.6</v>
      </c>
      <c r="BN204" s="1">
        <v>575.19999999999993</v>
      </c>
      <c r="BO204" s="1">
        <v>1</v>
      </c>
      <c r="BP204" s="1">
        <v>100</v>
      </c>
      <c r="BS204" s="1" t="s">
        <v>219</v>
      </c>
      <c r="BT204" s="1">
        <v>148.75613190000001</v>
      </c>
      <c r="BU204" s="1">
        <v>138</v>
      </c>
      <c r="BV204" s="1">
        <v>69</v>
      </c>
      <c r="BW204" s="1">
        <v>1200</v>
      </c>
      <c r="BX204" s="1">
        <v>10.756131900000014</v>
      </c>
      <c r="BY204" s="14">
        <v>46.649789999999996</v>
      </c>
      <c r="CA204" s="1">
        <v>0</v>
      </c>
      <c r="CG204" s="39">
        <f t="shared" si="150"/>
        <v>0</v>
      </c>
      <c r="CH204" s="39">
        <f t="shared" si="150"/>
        <v>0</v>
      </c>
      <c r="CI204" s="39">
        <f t="shared" si="150"/>
        <v>0</v>
      </c>
      <c r="CJ204" s="39">
        <f t="shared" si="150"/>
        <v>0</v>
      </c>
      <c r="CK204" s="39">
        <f t="shared" si="150"/>
        <v>0</v>
      </c>
      <c r="CL204" s="39">
        <f t="shared" si="150"/>
        <v>0</v>
      </c>
      <c r="CM204" s="39">
        <f t="shared" si="150"/>
        <v>0</v>
      </c>
      <c r="CO204" s="6"/>
      <c r="CP204" s="6"/>
      <c r="CS204" s="1">
        <f t="shared" si="116"/>
        <v>41.03</v>
      </c>
      <c r="CT204" s="1">
        <f t="shared" si="117"/>
        <v>36.6</v>
      </c>
      <c r="CU204" s="1">
        <f t="shared" si="118"/>
        <v>43.399999999999991</v>
      </c>
      <c r="CV204" s="1">
        <f t="shared" si="119"/>
        <v>0</v>
      </c>
      <c r="CW204" s="1">
        <f t="shared" si="120"/>
        <v>0</v>
      </c>
      <c r="CX204" s="1">
        <f t="shared" si="121"/>
        <v>46.649789999999996</v>
      </c>
      <c r="CY204" s="1">
        <f t="shared" si="140"/>
        <v>486.33999999999958</v>
      </c>
      <c r="CZ204" s="1">
        <f t="shared" si="140"/>
        <v>559</v>
      </c>
      <c r="DA204" s="1">
        <f t="shared" si="140"/>
        <v>453.2999999999999</v>
      </c>
      <c r="DB204" s="1"/>
      <c r="DC204" s="1"/>
      <c r="DD204" s="1">
        <f t="shared" si="141"/>
        <v>558.89404500000001</v>
      </c>
      <c r="DE204" s="39">
        <f t="shared" si="145"/>
        <v>532.66372267999998</v>
      </c>
      <c r="DH204" s="1">
        <f t="shared" si="128"/>
        <v>81</v>
      </c>
      <c r="DI204" s="1">
        <f t="shared" si="129"/>
        <v>1443.5899999999899</v>
      </c>
      <c r="DJ204" s="1">
        <f t="shared" si="130"/>
        <v>1227.0514999999914</v>
      </c>
      <c r="DK204" s="1">
        <f t="shared" si="131"/>
        <v>1847.7951999999871</v>
      </c>
      <c r="DL204" s="23">
        <f t="shared" si="147"/>
        <v>1663.0156799999884</v>
      </c>
      <c r="DM204" s="1">
        <f t="shared" si="132"/>
        <v>17200</v>
      </c>
      <c r="DN204" s="1">
        <f t="shared" si="133"/>
        <v>90</v>
      </c>
      <c r="DO204" s="1">
        <f t="shared" si="134"/>
        <v>1599.9999999999982</v>
      </c>
      <c r="DP204" s="1">
        <f t="shared" si="135"/>
        <v>94</v>
      </c>
      <c r="DQ204" s="1">
        <v>3</v>
      </c>
      <c r="DR204" s="1">
        <f t="shared" si="148"/>
        <v>15344.187999999984</v>
      </c>
      <c r="DS204" s="1">
        <f t="shared" si="149"/>
        <v>17665.746559999978</v>
      </c>
      <c r="DT204" s="130">
        <f t="shared" si="142"/>
        <v>16691.308287999964</v>
      </c>
      <c r="DZ204" s="130">
        <f t="shared" si="146"/>
        <v>14727.729999999967</v>
      </c>
      <c r="EK204" s="1">
        <f t="shared" si="143"/>
        <v>36.609999999999985</v>
      </c>
    </row>
    <row r="205" spans="1:141" ht="12" customHeight="1">
      <c r="A205" s="1">
        <f t="shared" si="122"/>
        <v>25</v>
      </c>
      <c r="B205" s="4">
        <f t="shared" si="123"/>
        <v>41348</v>
      </c>
      <c r="C205" s="4">
        <f t="shared" si="124"/>
        <v>41354</v>
      </c>
      <c r="D205" s="5" t="s">
        <v>21</v>
      </c>
      <c r="E205" s="1">
        <v>2</v>
      </c>
      <c r="F205" s="5" t="s">
        <v>52</v>
      </c>
      <c r="G205" s="5" t="s">
        <v>51</v>
      </c>
      <c r="H205" s="5" t="s">
        <v>251</v>
      </c>
      <c r="I205" s="5"/>
      <c r="J205" s="5"/>
      <c r="K205" s="15">
        <v>43.7899999999999</v>
      </c>
      <c r="L205" s="1">
        <f t="shared" si="138"/>
        <v>530.12999999999943</v>
      </c>
      <c r="M205" s="15">
        <v>3.73</v>
      </c>
      <c r="N205" s="15">
        <v>1522.94</v>
      </c>
      <c r="P205" s="1">
        <f t="shared" si="139"/>
        <v>16250.669999999967</v>
      </c>
      <c r="Q205" s="109">
        <f t="shared" si="115"/>
        <v>17383.169999999966</v>
      </c>
      <c r="T205" s="15">
        <v>81</v>
      </c>
      <c r="U205" s="15">
        <v>4.8099999999999898</v>
      </c>
      <c r="V205" s="15">
        <v>3.48</v>
      </c>
      <c r="W205" s="15">
        <v>11.56</v>
      </c>
      <c r="X205" s="15">
        <v>19.55</v>
      </c>
      <c r="Z205" s="1">
        <v>42.4</v>
      </c>
      <c r="AA205" s="1">
        <v>498.19999999999987</v>
      </c>
      <c r="AC205" s="1">
        <v>1700.0000000000018</v>
      </c>
      <c r="AD205" s="1">
        <v>18000</v>
      </c>
      <c r="AE205" s="1">
        <v>9.6</v>
      </c>
      <c r="AF205" s="1">
        <v>92</v>
      </c>
      <c r="AG205" s="71"/>
      <c r="AJ205" s="1">
        <v>4.4000000000000004</v>
      </c>
      <c r="AL205" s="1">
        <v>0</v>
      </c>
      <c r="AM205" s="39">
        <v>40.343033999999996</v>
      </c>
      <c r="AN205" s="1"/>
      <c r="AO205" s="39">
        <v>148.75613190000001</v>
      </c>
      <c r="AP205" s="39">
        <v>40.343033999999996</v>
      </c>
      <c r="AQ205" s="39">
        <v>573.00675667999997</v>
      </c>
      <c r="BF205" s="110">
        <v>4</v>
      </c>
      <c r="BH205" s="39">
        <f t="shared" si="144"/>
        <v>40.343033999999996</v>
      </c>
      <c r="BM205" s="1">
        <v>34.4</v>
      </c>
      <c r="BN205" s="1">
        <v>609.5999999999998</v>
      </c>
      <c r="BO205" s="1">
        <v>1</v>
      </c>
      <c r="BP205" s="1">
        <v>100</v>
      </c>
      <c r="BS205" s="1" t="s">
        <v>220</v>
      </c>
      <c r="BT205" s="1">
        <v>148.75613190000001</v>
      </c>
      <c r="BU205" s="1">
        <v>138</v>
      </c>
      <c r="BV205" s="1">
        <v>69</v>
      </c>
      <c r="BW205" s="1">
        <v>1200</v>
      </c>
      <c r="BX205" s="1">
        <v>10.756131900000014</v>
      </c>
      <c r="BY205" s="14">
        <v>47.901830000000004</v>
      </c>
      <c r="CA205" s="1">
        <v>0</v>
      </c>
      <c r="CB205" s="1">
        <v>2.4</v>
      </c>
      <c r="CG205" s="39">
        <f t="shared" si="150"/>
        <v>0</v>
      </c>
      <c r="CH205" s="39">
        <f t="shared" si="150"/>
        <v>0</v>
      </c>
      <c r="CI205" s="39">
        <f t="shared" si="150"/>
        <v>0</v>
      </c>
      <c r="CJ205" s="39">
        <f t="shared" si="150"/>
        <v>0</v>
      </c>
      <c r="CK205" s="39">
        <f t="shared" si="150"/>
        <v>0</v>
      </c>
      <c r="CL205" s="39">
        <f t="shared" si="150"/>
        <v>0</v>
      </c>
      <c r="CM205" s="39">
        <f t="shared" si="150"/>
        <v>0</v>
      </c>
      <c r="CO205" s="6"/>
      <c r="CP205" s="6"/>
      <c r="CS205" s="1">
        <f t="shared" si="116"/>
        <v>43.7899999999999</v>
      </c>
      <c r="CT205" s="1">
        <f t="shared" si="117"/>
        <v>34.4</v>
      </c>
      <c r="CU205" s="1">
        <f t="shared" si="118"/>
        <v>42.4</v>
      </c>
      <c r="CV205" s="1">
        <f t="shared" si="119"/>
        <v>0</v>
      </c>
      <c r="CW205" s="1">
        <f t="shared" si="120"/>
        <v>0</v>
      </c>
      <c r="CX205" s="1">
        <f t="shared" si="121"/>
        <v>47.901830000000004</v>
      </c>
      <c r="CY205" s="1">
        <f t="shared" si="140"/>
        <v>530.12999999999943</v>
      </c>
      <c r="CZ205" s="1">
        <f t="shared" si="140"/>
        <v>593.4</v>
      </c>
      <c r="DA205" s="1">
        <f t="shared" si="140"/>
        <v>495.69999999999987</v>
      </c>
      <c r="DB205" s="1"/>
      <c r="DC205" s="1"/>
      <c r="DD205" s="1">
        <f t="shared" si="141"/>
        <v>606.79587500000002</v>
      </c>
      <c r="DE205" s="39">
        <f t="shared" si="145"/>
        <v>573.00675667999997</v>
      </c>
      <c r="DH205" s="1">
        <f t="shared" si="128"/>
        <v>81</v>
      </c>
      <c r="DI205" s="1">
        <f t="shared" si="129"/>
        <v>1522.94</v>
      </c>
      <c r="DJ205" s="1">
        <f t="shared" si="130"/>
        <v>1294.499</v>
      </c>
      <c r="DK205" s="1">
        <f t="shared" si="131"/>
        <v>1949.3632</v>
      </c>
      <c r="DL205" s="23">
        <f t="shared" si="147"/>
        <v>1754.42688</v>
      </c>
      <c r="DM205" s="1" t="str">
        <f t="shared" si="132"/>
        <v/>
      </c>
      <c r="DN205" s="1" t="str">
        <f t="shared" si="133"/>
        <v/>
      </c>
      <c r="DO205" s="1">
        <f t="shared" si="134"/>
        <v>1700.0000000000018</v>
      </c>
      <c r="DP205" s="1">
        <f t="shared" si="135"/>
        <v>92</v>
      </c>
      <c r="DR205" s="1">
        <f t="shared" si="148"/>
        <v>16638.686999999984</v>
      </c>
      <c r="DS205" s="1">
        <f t="shared" si="149"/>
        <v>19420.173439999977</v>
      </c>
      <c r="DT205" s="1">
        <f t="shared" si="142"/>
        <v>18445.735167999963</v>
      </c>
      <c r="DZ205" s="1">
        <f t="shared" si="146"/>
        <v>16250.669999999967</v>
      </c>
      <c r="EK205" s="1">
        <f t="shared" si="143"/>
        <v>40.339999999999982</v>
      </c>
    </row>
    <row r="206" spans="1:141" ht="12" customHeight="1">
      <c r="A206" s="1">
        <f t="shared" si="122"/>
        <v>26</v>
      </c>
      <c r="B206" s="4">
        <f t="shared" si="123"/>
        <v>41355</v>
      </c>
      <c r="C206" s="4">
        <f t="shared" si="124"/>
        <v>41361</v>
      </c>
      <c r="D206" s="5" t="s">
        <v>21</v>
      </c>
      <c r="E206" s="1">
        <v>2</v>
      </c>
      <c r="F206" s="5" t="s">
        <v>52</v>
      </c>
      <c r="G206" s="5" t="s">
        <v>51</v>
      </c>
      <c r="H206" s="5" t="s">
        <v>251</v>
      </c>
      <c r="I206" s="5"/>
      <c r="J206" s="5"/>
      <c r="K206" s="15">
        <v>33.78</v>
      </c>
      <c r="L206" s="1">
        <f t="shared" si="138"/>
        <v>563.9099999999994</v>
      </c>
      <c r="M206" s="15">
        <v>4.6399999999999899</v>
      </c>
      <c r="N206" s="15">
        <v>992.52999999999895</v>
      </c>
      <c r="P206" s="1">
        <f t="shared" si="139"/>
        <v>17243.199999999968</v>
      </c>
      <c r="Q206" s="109">
        <f t="shared" si="115"/>
        <v>18375.699999999964</v>
      </c>
      <c r="T206" s="15">
        <v>68.999999999999901</v>
      </c>
      <c r="U206" s="15">
        <v>2.52999999999999</v>
      </c>
      <c r="V206" s="15">
        <v>2.9399999999999902</v>
      </c>
      <c r="W206" s="15"/>
      <c r="X206" s="15"/>
      <c r="Z206" s="1">
        <v>32.699999999999996</v>
      </c>
      <c r="AA206" s="1">
        <v>530.89999999999986</v>
      </c>
      <c r="AC206" s="1">
        <v>1400</v>
      </c>
      <c r="AD206" s="1">
        <v>19400</v>
      </c>
      <c r="AE206" s="1">
        <v>11</v>
      </c>
      <c r="AF206" s="1">
        <v>89</v>
      </c>
      <c r="AG206" s="71"/>
      <c r="AJ206" s="1">
        <v>3.7</v>
      </c>
      <c r="AL206" s="1">
        <v>3.8</v>
      </c>
      <c r="AM206" s="39">
        <v>32.999128000000006</v>
      </c>
      <c r="AN206" s="1"/>
      <c r="AO206" s="39">
        <v>149.17867879500002</v>
      </c>
      <c r="AP206" s="39">
        <v>36.376581104999993</v>
      </c>
      <c r="AQ206" s="39">
        <v>609.38333778499998</v>
      </c>
      <c r="AT206" s="15">
        <v>20.5</v>
      </c>
      <c r="AV206" s="15"/>
      <c r="AW206" s="15">
        <v>3.92</v>
      </c>
      <c r="AX206" s="15"/>
      <c r="AY206" s="15">
        <v>2.72</v>
      </c>
      <c r="AZ206" s="1">
        <v>41.5</v>
      </c>
      <c r="BA206" s="15">
        <v>52.9</v>
      </c>
      <c r="BB206" s="1">
        <v>2.87</v>
      </c>
      <c r="BC206" s="23">
        <v>14.836</v>
      </c>
      <c r="BE206" s="1">
        <v>20500</v>
      </c>
      <c r="BF206" s="110">
        <v>5</v>
      </c>
      <c r="BH206" s="39">
        <f t="shared" si="144"/>
        <v>36.376581104999993</v>
      </c>
      <c r="BM206" s="1">
        <v>32.300000000000004</v>
      </c>
      <c r="BN206" s="1">
        <v>641.9</v>
      </c>
      <c r="BO206" s="1">
        <v>1</v>
      </c>
      <c r="BP206" s="1">
        <v>100</v>
      </c>
      <c r="BS206" s="1" t="s">
        <v>221</v>
      </c>
      <c r="BT206" s="1">
        <v>149.17867879500002</v>
      </c>
      <c r="BU206" s="1">
        <v>138</v>
      </c>
      <c r="BV206" s="1">
        <v>69</v>
      </c>
      <c r="BW206" s="1">
        <v>1200</v>
      </c>
      <c r="BX206" s="1">
        <v>11.178678795000025</v>
      </c>
      <c r="BY206" s="14">
        <v>40.258170999999997</v>
      </c>
      <c r="CA206" s="1">
        <v>0</v>
      </c>
      <c r="CB206" s="1" t="s">
        <v>274</v>
      </c>
      <c r="CG206" s="39">
        <f t="shared" si="150"/>
        <v>0</v>
      </c>
      <c r="CH206" s="39">
        <f t="shared" si="150"/>
        <v>0</v>
      </c>
      <c r="CI206" s="39">
        <f t="shared" si="150"/>
        <v>0</v>
      </c>
      <c r="CJ206" s="39">
        <f t="shared" si="150"/>
        <v>0</v>
      </c>
      <c r="CK206" s="39">
        <f t="shared" si="150"/>
        <v>0</v>
      </c>
      <c r="CL206" s="39">
        <f t="shared" si="150"/>
        <v>0</v>
      </c>
      <c r="CM206" s="39">
        <f t="shared" si="150"/>
        <v>0</v>
      </c>
      <c r="CO206" s="6"/>
      <c r="CP206" s="6"/>
      <c r="CS206" s="1">
        <f t="shared" si="116"/>
        <v>33.78</v>
      </c>
      <c r="CT206" s="1">
        <f t="shared" si="117"/>
        <v>32.300000000000004</v>
      </c>
      <c r="CU206" s="1">
        <f t="shared" si="118"/>
        <v>32.699999999999996</v>
      </c>
      <c r="CV206" s="1">
        <f t="shared" si="119"/>
        <v>0</v>
      </c>
      <c r="CW206" s="1">
        <f t="shared" si="120"/>
        <v>0</v>
      </c>
      <c r="CX206" s="1">
        <f t="shared" si="121"/>
        <v>40.258170999999997</v>
      </c>
      <c r="CY206" s="1">
        <f t="shared" si="140"/>
        <v>563.9099999999994</v>
      </c>
      <c r="CZ206" s="1">
        <f t="shared" si="140"/>
        <v>625.69999999999993</v>
      </c>
      <c r="DA206" s="1">
        <f t="shared" si="140"/>
        <v>528.39999999999986</v>
      </c>
      <c r="DB206" s="1"/>
      <c r="DC206" s="1"/>
      <c r="DD206" s="1">
        <f t="shared" si="141"/>
        <v>647.05404599999997</v>
      </c>
      <c r="DE206" s="39">
        <f t="shared" si="145"/>
        <v>609.38333778499998</v>
      </c>
      <c r="DH206" s="1">
        <f t="shared" si="128"/>
        <v>68.999999999999901</v>
      </c>
      <c r="DI206" s="1">
        <f t="shared" si="129"/>
        <v>992.52999999999895</v>
      </c>
      <c r="DJ206" s="1">
        <f t="shared" si="130"/>
        <v>843.65049999999906</v>
      </c>
      <c r="DK206" s="1">
        <f t="shared" si="131"/>
        <v>1270.4383999999986</v>
      </c>
      <c r="DL206" s="23">
        <f t="shared" si="147"/>
        <v>1143.3945599999988</v>
      </c>
      <c r="DM206" s="1">
        <f t="shared" si="132"/>
        <v>20500</v>
      </c>
      <c r="DN206" s="1" t="str">
        <f t="shared" si="133"/>
        <v/>
      </c>
      <c r="DO206" s="1">
        <f t="shared" si="134"/>
        <v>1400</v>
      </c>
      <c r="DP206" s="1">
        <f t="shared" si="135"/>
        <v>89</v>
      </c>
      <c r="DQ206" s="1">
        <v>4</v>
      </c>
      <c r="DR206" s="1">
        <f t="shared" si="148"/>
        <v>17482.337499999983</v>
      </c>
      <c r="DS206" s="1">
        <f t="shared" si="149"/>
        <v>20563.567999999977</v>
      </c>
      <c r="DT206" s="130">
        <f t="shared" si="142"/>
        <v>19589.129727999964</v>
      </c>
      <c r="DZ206" s="130">
        <f t="shared" si="146"/>
        <v>17243.199999999968</v>
      </c>
      <c r="EK206" s="1">
        <f t="shared" si="143"/>
        <v>44.979999999999976</v>
      </c>
    </row>
    <row r="207" spans="1:141" ht="12" customHeight="1">
      <c r="A207" s="1">
        <f t="shared" si="122"/>
        <v>27</v>
      </c>
      <c r="B207" s="4">
        <f t="shared" si="123"/>
        <v>41362</v>
      </c>
      <c r="C207" s="4">
        <f t="shared" si="124"/>
        <v>41368</v>
      </c>
      <c r="D207" s="5" t="s">
        <v>21</v>
      </c>
      <c r="E207" s="1">
        <v>2</v>
      </c>
      <c r="F207" s="5" t="s">
        <v>52</v>
      </c>
      <c r="G207" s="5" t="s">
        <v>51</v>
      </c>
      <c r="H207" s="5" t="s">
        <v>251</v>
      </c>
      <c r="I207" s="5"/>
      <c r="J207" s="5"/>
      <c r="K207" s="15">
        <v>17.03</v>
      </c>
      <c r="L207" s="1">
        <f t="shared" si="138"/>
        <v>580.93999999999937</v>
      </c>
      <c r="M207" s="15">
        <v>3.0499999999999901</v>
      </c>
      <c r="N207" s="15">
        <v>672.1</v>
      </c>
      <c r="P207" s="1">
        <f t="shared" si="139"/>
        <v>17915.299999999967</v>
      </c>
      <c r="Q207" s="109">
        <f t="shared" si="115"/>
        <v>19047.799999999963</v>
      </c>
      <c r="T207" s="15">
        <v>68.999999999999901</v>
      </c>
      <c r="U207" s="15">
        <v>2.52999999999999</v>
      </c>
      <c r="V207" s="15">
        <v>3.95</v>
      </c>
      <c r="W207" s="15"/>
      <c r="X207" s="15"/>
      <c r="Z207" s="1">
        <v>22.700000000000003</v>
      </c>
      <c r="AA207" s="1">
        <v>553.59999999999991</v>
      </c>
      <c r="AC207" s="1">
        <v>800</v>
      </c>
      <c r="AD207" s="1">
        <v>20200</v>
      </c>
      <c r="AE207" s="1">
        <v>11.899999999999999</v>
      </c>
      <c r="AF207" s="1">
        <v>82</v>
      </c>
      <c r="AG207" s="71"/>
      <c r="AJ207" s="1">
        <v>3</v>
      </c>
      <c r="AL207" s="1">
        <v>0.6</v>
      </c>
      <c r="AM207" s="39">
        <v>24.6496</v>
      </c>
      <c r="AN207" s="1"/>
      <c r="AO207" s="39">
        <v>154.24924153500001</v>
      </c>
      <c r="AP207" s="39">
        <v>20.179037260000015</v>
      </c>
      <c r="AQ207" s="39">
        <v>629.56237504499995</v>
      </c>
      <c r="BF207" s="110">
        <v>5</v>
      </c>
      <c r="BH207" s="39">
        <f t="shared" si="144"/>
        <v>20.179037260000015</v>
      </c>
      <c r="BM207" s="1">
        <v>26.500000000000004</v>
      </c>
      <c r="BN207" s="1">
        <v>668.4</v>
      </c>
      <c r="BO207" s="1">
        <v>1</v>
      </c>
      <c r="BP207" s="1">
        <v>100</v>
      </c>
      <c r="BS207" s="1" t="s">
        <v>184</v>
      </c>
      <c r="BT207" s="1">
        <v>154.24924153500001</v>
      </c>
      <c r="BU207" s="1">
        <v>138</v>
      </c>
      <c r="BV207" s="1">
        <v>69</v>
      </c>
      <c r="BW207" s="1">
        <v>1200</v>
      </c>
      <c r="BX207" s="1">
        <v>16.24924153500001</v>
      </c>
      <c r="BY207" s="14">
        <v>23.057989000000003</v>
      </c>
      <c r="CA207" s="1">
        <v>0</v>
      </c>
      <c r="CB207" s="1" t="s">
        <v>263</v>
      </c>
      <c r="CG207" s="39">
        <f t="shared" si="150"/>
        <v>0</v>
      </c>
      <c r="CH207" s="39">
        <f t="shared" si="150"/>
        <v>0</v>
      </c>
      <c r="CI207" s="39">
        <f t="shared" si="150"/>
        <v>0</v>
      </c>
      <c r="CJ207" s="39">
        <f t="shared" si="150"/>
        <v>0</v>
      </c>
      <c r="CK207" s="39">
        <f t="shared" si="150"/>
        <v>0</v>
      </c>
      <c r="CL207" s="39">
        <f t="shared" si="150"/>
        <v>0</v>
      </c>
      <c r="CM207" s="39">
        <f t="shared" si="150"/>
        <v>0</v>
      </c>
      <c r="CO207" s="6"/>
      <c r="CP207" s="6"/>
      <c r="CS207" s="1">
        <f t="shared" si="116"/>
        <v>17.03</v>
      </c>
      <c r="CT207" s="1">
        <f t="shared" si="117"/>
        <v>26.500000000000004</v>
      </c>
      <c r="CU207" s="1">
        <f t="shared" si="118"/>
        <v>22.700000000000003</v>
      </c>
      <c r="CV207" s="1">
        <f t="shared" si="119"/>
        <v>0</v>
      </c>
      <c r="CW207" s="1">
        <f t="shared" si="120"/>
        <v>0</v>
      </c>
      <c r="CX207" s="1">
        <f t="shared" si="121"/>
        <v>23.057989000000003</v>
      </c>
      <c r="CY207" s="1">
        <f t="shared" si="140"/>
        <v>580.93999999999937</v>
      </c>
      <c r="CZ207" s="1">
        <f t="shared" si="140"/>
        <v>652.19999999999993</v>
      </c>
      <c r="DA207" s="1">
        <f t="shared" si="140"/>
        <v>551.09999999999991</v>
      </c>
      <c r="DB207" s="1"/>
      <c r="DC207" s="1"/>
      <c r="DD207" s="1">
        <f t="shared" si="141"/>
        <v>670.11203499999999</v>
      </c>
      <c r="DE207" s="39">
        <f t="shared" si="145"/>
        <v>629.56237504499995</v>
      </c>
      <c r="DH207" s="1">
        <f t="shared" si="128"/>
        <v>68.999999999999901</v>
      </c>
      <c r="DI207" s="1">
        <f t="shared" si="129"/>
        <v>672.1</v>
      </c>
      <c r="DJ207" s="1">
        <f t="shared" si="130"/>
        <v>571.28499999999997</v>
      </c>
      <c r="DK207" s="1">
        <f t="shared" si="131"/>
        <v>860.28800000000001</v>
      </c>
      <c r="DL207" s="23">
        <f t="shared" si="147"/>
        <v>774.25920000000008</v>
      </c>
      <c r="DM207" s="1" t="str">
        <f t="shared" si="132"/>
        <v/>
      </c>
      <c r="DN207" s="1" t="str">
        <f t="shared" si="133"/>
        <v/>
      </c>
      <c r="DO207" s="1">
        <f t="shared" si="134"/>
        <v>800</v>
      </c>
      <c r="DP207" s="1">
        <f t="shared" si="135"/>
        <v>82</v>
      </c>
      <c r="DR207" s="1">
        <f t="shared" si="148"/>
        <v>18053.622499999983</v>
      </c>
      <c r="DS207" s="1">
        <f t="shared" si="149"/>
        <v>21337.827199999978</v>
      </c>
      <c r="DT207" s="1">
        <f t="shared" si="142"/>
        <v>20363.388927999964</v>
      </c>
      <c r="DZ207" s="1">
        <f t="shared" si="146"/>
        <v>17915.299999999967</v>
      </c>
      <c r="EK207" s="1">
        <f t="shared" si="143"/>
        <v>48.029999999999966</v>
      </c>
    </row>
    <row r="208" spans="1:141" ht="12" customHeight="1">
      <c r="A208" s="1">
        <f t="shared" si="122"/>
        <v>28</v>
      </c>
      <c r="B208" s="4">
        <f t="shared" si="123"/>
        <v>41369</v>
      </c>
      <c r="C208" s="4">
        <f t="shared" si="124"/>
        <v>41375</v>
      </c>
      <c r="D208" s="5" t="s">
        <v>21</v>
      </c>
      <c r="E208" s="1">
        <v>2</v>
      </c>
      <c r="F208" s="5" t="s">
        <v>52</v>
      </c>
      <c r="G208" s="5" t="s">
        <v>51</v>
      </c>
      <c r="H208" s="5" t="s">
        <v>251</v>
      </c>
      <c r="I208" s="5"/>
      <c r="J208" s="5"/>
      <c r="K208" s="15">
        <v>26.39</v>
      </c>
      <c r="L208" s="1">
        <f t="shared" si="138"/>
        <v>607.32999999999936</v>
      </c>
      <c r="M208" s="15">
        <v>0.16</v>
      </c>
      <c r="N208" s="15">
        <v>1012.85</v>
      </c>
      <c r="P208" s="1">
        <f t="shared" si="139"/>
        <v>18928.149999999965</v>
      </c>
      <c r="Q208" s="109">
        <f t="shared" si="115"/>
        <v>20060.649999999961</v>
      </c>
      <c r="T208" s="15">
        <v>67</v>
      </c>
      <c r="U208" s="15">
        <v>2.3799999999999901</v>
      </c>
      <c r="V208" s="15">
        <v>3.8399999999999901</v>
      </c>
      <c r="W208" s="15"/>
      <c r="X208" s="15"/>
      <c r="Z208" s="1">
        <v>28.599999999999998</v>
      </c>
      <c r="AA208" s="1">
        <v>582.19999999999993</v>
      </c>
      <c r="AC208" s="1">
        <v>700</v>
      </c>
      <c r="AD208" s="1">
        <v>20900</v>
      </c>
      <c r="AE208" s="1">
        <v>12.6</v>
      </c>
      <c r="AF208" s="1">
        <v>78</v>
      </c>
      <c r="AG208" s="71"/>
      <c r="AJ208" s="1">
        <v>2.7</v>
      </c>
      <c r="AL208" s="1">
        <v>0</v>
      </c>
      <c r="AM208" s="39">
        <v>9.1214820000000039</v>
      </c>
      <c r="AN208" s="1"/>
      <c r="AO208" s="39">
        <v>137.76991263000002</v>
      </c>
      <c r="AP208" s="39">
        <v>25.600810904999992</v>
      </c>
      <c r="AQ208" s="39">
        <v>655.16318594999996</v>
      </c>
      <c r="BF208" s="110">
        <v>5</v>
      </c>
      <c r="BH208" s="39">
        <f t="shared" si="144"/>
        <v>25.600810904999992</v>
      </c>
      <c r="BS208" s="1" t="s">
        <v>222</v>
      </c>
      <c r="BT208" s="1">
        <v>137.76991263000002</v>
      </c>
      <c r="BU208" s="1">
        <v>138</v>
      </c>
      <c r="BV208" s="1">
        <v>69</v>
      </c>
      <c r="BW208" s="1">
        <v>1200</v>
      </c>
      <c r="BX208" s="1">
        <v>-0.23008736999997836</v>
      </c>
      <c r="BY208" s="14">
        <v>23.292916000000002</v>
      </c>
      <c r="CA208" s="1">
        <v>0</v>
      </c>
      <c r="CG208" s="40">
        <v>15.51</v>
      </c>
      <c r="CH208" s="40">
        <v>55.737142857142864</v>
      </c>
      <c r="CI208" s="40">
        <v>1.0542857142857143</v>
      </c>
      <c r="CJ208" s="40">
        <v>16.767142857142858</v>
      </c>
      <c r="CK208" s="40">
        <v>25.419999999999998</v>
      </c>
      <c r="CL208" s="40">
        <v>0</v>
      </c>
      <c r="CM208" s="40">
        <v>1.2314285714285713</v>
      </c>
      <c r="CO208" s="6"/>
      <c r="CP208" s="6"/>
      <c r="CS208" s="1">
        <f t="shared" si="116"/>
        <v>26.39</v>
      </c>
      <c r="CT208" s="1">
        <f t="shared" si="117"/>
        <v>0</v>
      </c>
      <c r="CU208" s="1">
        <f t="shared" si="118"/>
        <v>28.599999999999998</v>
      </c>
      <c r="CV208" s="1">
        <f t="shared" si="119"/>
        <v>0</v>
      </c>
      <c r="CW208" s="1">
        <f t="shared" si="120"/>
        <v>0</v>
      </c>
      <c r="CX208" s="1">
        <f t="shared" si="121"/>
        <v>23.292916000000002</v>
      </c>
      <c r="CY208" s="1">
        <f t="shared" si="140"/>
        <v>607.32999999999936</v>
      </c>
      <c r="CZ208" s="1">
        <f t="shared" si="140"/>
        <v>652.19999999999993</v>
      </c>
      <c r="DA208" s="1">
        <f t="shared" si="140"/>
        <v>579.69999999999993</v>
      </c>
      <c r="DB208" s="1"/>
      <c r="DC208" s="1"/>
      <c r="DD208" s="1">
        <f t="shared" si="141"/>
        <v>693.40495099999998</v>
      </c>
      <c r="DE208" s="39">
        <f t="shared" si="145"/>
        <v>655.16318594999996</v>
      </c>
      <c r="DH208" s="1">
        <f t="shared" si="128"/>
        <v>67</v>
      </c>
      <c r="DI208" s="1">
        <f t="shared" si="129"/>
        <v>1012.85</v>
      </c>
      <c r="DJ208" s="1">
        <f t="shared" si="130"/>
        <v>860.92250000000001</v>
      </c>
      <c r="DK208" s="1">
        <f t="shared" si="131"/>
        <v>1296.4480000000001</v>
      </c>
      <c r="DL208" s="23">
        <f t="shared" si="147"/>
        <v>1166.8032000000001</v>
      </c>
      <c r="DM208" s="1" t="str">
        <f t="shared" si="132"/>
        <v/>
      </c>
      <c r="DN208" s="1" t="str">
        <f t="shared" si="133"/>
        <v/>
      </c>
      <c r="DO208" s="1">
        <f t="shared" si="134"/>
        <v>700</v>
      </c>
      <c r="DP208" s="1">
        <f t="shared" si="135"/>
        <v>78</v>
      </c>
      <c r="DR208" s="1">
        <f t="shared" si="148"/>
        <v>18914.544999999984</v>
      </c>
      <c r="DS208" s="1">
        <f t="shared" si="149"/>
        <v>22504.630399999976</v>
      </c>
      <c r="DT208" s="1">
        <f t="shared" si="142"/>
        <v>21530.192127999962</v>
      </c>
      <c r="DZ208" s="1">
        <f t="shared" si="146"/>
        <v>18928.149999999965</v>
      </c>
      <c r="EK208" s="1">
        <f t="shared" si="143"/>
        <v>48.189999999999962</v>
      </c>
    </row>
    <row r="209" spans="1:142" ht="12" customHeight="1">
      <c r="A209" s="1">
        <f t="shared" si="122"/>
        <v>29</v>
      </c>
      <c r="B209" s="4">
        <f t="shared" si="123"/>
        <v>41376</v>
      </c>
      <c r="C209" s="4">
        <f t="shared" si="124"/>
        <v>41382</v>
      </c>
      <c r="D209" s="5" t="s">
        <v>21</v>
      </c>
      <c r="E209" s="1">
        <v>2</v>
      </c>
      <c r="F209" s="5" t="s">
        <v>52</v>
      </c>
      <c r="G209" s="5" t="s">
        <v>51</v>
      </c>
      <c r="H209" s="5" t="s">
        <v>251</v>
      </c>
      <c r="I209" s="5"/>
      <c r="J209" s="5"/>
      <c r="K209" s="15">
        <v>30.57</v>
      </c>
      <c r="L209" s="1">
        <f t="shared" si="138"/>
        <v>637.89999999999941</v>
      </c>
      <c r="M209" s="15">
        <v>0</v>
      </c>
      <c r="N209" s="15">
        <v>1041.45</v>
      </c>
      <c r="P209" s="1">
        <f t="shared" si="139"/>
        <v>19969.599999999966</v>
      </c>
      <c r="Q209" s="109">
        <f t="shared" si="115"/>
        <v>21102.099999999962</v>
      </c>
      <c r="T209" s="15">
        <v>67</v>
      </c>
      <c r="U209" s="15">
        <v>2.3799999999999901</v>
      </c>
      <c r="V209" s="15">
        <v>3.41</v>
      </c>
      <c r="W209" s="15">
        <v>12.65</v>
      </c>
      <c r="X209" s="15">
        <v>20.72</v>
      </c>
      <c r="Z209" s="1">
        <v>24.300000000000004</v>
      </c>
      <c r="AA209" s="1">
        <v>606.49999999999989</v>
      </c>
      <c r="AC209" s="1">
        <v>900</v>
      </c>
      <c r="AD209" s="1">
        <v>21800</v>
      </c>
      <c r="AE209" s="1">
        <v>13.5</v>
      </c>
      <c r="AF209" s="1">
        <v>71</v>
      </c>
      <c r="AG209" s="71"/>
      <c r="AJ209" s="1">
        <v>2</v>
      </c>
      <c r="AL209" s="1">
        <v>0</v>
      </c>
      <c r="AM209" s="39"/>
      <c r="AN209" s="1"/>
      <c r="BD209" s="25"/>
      <c r="BF209" s="110">
        <v>5</v>
      </c>
      <c r="BG209" s="25"/>
      <c r="BI209" s="25"/>
      <c r="BL209" s="25"/>
      <c r="BM209" s="25"/>
      <c r="BN209" s="25"/>
      <c r="BO209" s="25"/>
      <c r="BQ209" s="25"/>
      <c r="BX209" s="1"/>
      <c r="CG209" s="40">
        <v>19.134285714285713</v>
      </c>
      <c r="CH209" s="40">
        <v>55.631428571428572</v>
      </c>
      <c r="CI209" s="40">
        <v>1.2857142857142858</v>
      </c>
      <c r="CJ209" s="40">
        <v>13.659999999999998</v>
      </c>
      <c r="CK209" s="40">
        <v>25.159999999999997</v>
      </c>
      <c r="CL209" s="40">
        <v>0</v>
      </c>
      <c r="CM209" s="40">
        <v>1.4285714285714288</v>
      </c>
      <c r="CO209" s="6"/>
      <c r="CP209" s="6"/>
      <c r="CS209" s="1">
        <f t="shared" si="116"/>
        <v>30.57</v>
      </c>
      <c r="CT209" s="1">
        <f t="shared" si="117"/>
        <v>0</v>
      </c>
      <c r="CU209" s="1">
        <f t="shared" si="118"/>
        <v>24.300000000000004</v>
      </c>
      <c r="CV209" s="1">
        <f t="shared" si="119"/>
        <v>0</v>
      </c>
      <c r="CW209" s="1">
        <f t="shared" si="120"/>
        <v>0</v>
      </c>
      <c r="CX209" s="1">
        <f t="shared" si="121"/>
        <v>0</v>
      </c>
      <c r="CY209" s="1"/>
      <c r="CZ209" s="1"/>
      <c r="DA209" s="1"/>
      <c r="DB209" s="1"/>
      <c r="DC209" s="1"/>
      <c r="DD209" s="1"/>
      <c r="DH209" s="1">
        <f t="shared" si="128"/>
        <v>67</v>
      </c>
      <c r="DI209" s="1">
        <f t="shared" si="129"/>
        <v>1041.45</v>
      </c>
      <c r="DJ209" s="1">
        <f t="shared" si="130"/>
        <v>885.23249999999996</v>
      </c>
      <c r="DK209" s="1">
        <f t="shared" si="131"/>
        <v>1333.056</v>
      </c>
      <c r="DL209" s="23">
        <f t="shared" si="147"/>
        <v>1199.7504000000001</v>
      </c>
      <c r="DM209" s="1" t="str">
        <f t="shared" si="132"/>
        <v/>
      </c>
      <c r="DN209" s="1" t="str">
        <f t="shared" si="133"/>
        <v/>
      </c>
      <c r="DO209" s="1">
        <f t="shared" si="134"/>
        <v>900</v>
      </c>
      <c r="DP209" s="1">
        <f t="shared" si="135"/>
        <v>71</v>
      </c>
      <c r="DR209" s="1">
        <f t="shared" si="148"/>
        <v>19799.777499999982</v>
      </c>
      <c r="DS209" s="1">
        <f t="shared" si="149"/>
        <v>23704.380799999977</v>
      </c>
      <c r="DT209" s="1">
        <f t="shared" si="142"/>
        <v>22729.942527999963</v>
      </c>
      <c r="DZ209" s="1">
        <f t="shared" si="146"/>
        <v>19969.599999999966</v>
      </c>
      <c r="EK209" s="1">
        <f t="shared" si="143"/>
        <v>48.189999999999962</v>
      </c>
    </row>
    <row r="210" spans="1:142" ht="12" customHeight="1">
      <c r="A210" s="1">
        <f t="shared" si="122"/>
        <v>30</v>
      </c>
      <c r="B210" s="4">
        <f t="shared" si="123"/>
        <v>41383</v>
      </c>
      <c r="C210" s="4">
        <f t="shared" si="124"/>
        <v>41389</v>
      </c>
      <c r="D210" s="5" t="s">
        <v>21</v>
      </c>
      <c r="E210" s="1">
        <v>2</v>
      </c>
      <c r="F210" s="5" t="s">
        <v>52</v>
      </c>
      <c r="G210" s="5" t="s">
        <v>51</v>
      </c>
      <c r="H210" s="5" t="s">
        <v>251</v>
      </c>
      <c r="I210" s="5"/>
      <c r="J210" s="5"/>
      <c r="K210" s="15">
        <v>18.07</v>
      </c>
      <c r="L210" s="1">
        <f t="shared" si="138"/>
        <v>655.96999999999946</v>
      </c>
      <c r="M210" s="15">
        <v>0</v>
      </c>
      <c r="N210" s="15">
        <v>454.11</v>
      </c>
      <c r="P210" s="1">
        <f t="shared" si="139"/>
        <v>20423.709999999966</v>
      </c>
      <c r="Q210" s="109">
        <f t="shared" si="115"/>
        <v>21556.209999999963</v>
      </c>
      <c r="T210" s="15">
        <v>45</v>
      </c>
      <c r="U210" s="15">
        <v>1.1699999999999899</v>
      </c>
      <c r="V210" s="15">
        <v>2.50999999999999</v>
      </c>
      <c r="W210" s="15">
        <v>8.5299999999999994</v>
      </c>
      <c r="X210" s="15">
        <v>9.41</v>
      </c>
      <c r="Z210" s="1">
        <v>14.2</v>
      </c>
      <c r="AA210" s="1">
        <v>620.69999999999993</v>
      </c>
      <c r="AC210" s="1">
        <v>300</v>
      </c>
      <c r="AD210" s="1">
        <v>22100</v>
      </c>
      <c r="AE210" s="1">
        <v>13.799999999999999</v>
      </c>
      <c r="AF210" s="1">
        <v>66</v>
      </c>
      <c r="AG210" s="71"/>
      <c r="AJ210" s="1">
        <v>1.9</v>
      </c>
      <c r="AL210" s="1">
        <v>0</v>
      </c>
      <c r="AM210" s="39"/>
      <c r="AN210" s="1"/>
      <c r="BF210" s="110">
        <v>5</v>
      </c>
      <c r="BX210" s="1"/>
      <c r="CG210" s="40">
        <v>13.917142857142858</v>
      </c>
      <c r="CH210" s="40">
        <v>60.752857142857138</v>
      </c>
      <c r="CI210" s="40">
        <v>0.79999999999999993</v>
      </c>
      <c r="CJ210" s="40">
        <v>11.865714285714287</v>
      </c>
      <c r="CK210" s="40">
        <v>17.529999999999998</v>
      </c>
      <c r="CL210" s="40">
        <v>0</v>
      </c>
      <c r="CM210" s="40">
        <v>0.89571428571428569</v>
      </c>
      <c r="CO210" s="6"/>
      <c r="CP210" s="6"/>
      <c r="CS210" s="1">
        <f t="shared" si="116"/>
        <v>18.07</v>
      </c>
      <c r="CT210" s="1">
        <f t="shared" si="117"/>
        <v>0</v>
      </c>
      <c r="CU210" s="1">
        <f t="shared" si="118"/>
        <v>14.2</v>
      </c>
      <c r="CV210" s="1">
        <f t="shared" si="119"/>
        <v>0</v>
      </c>
      <c r="CW210" s="1">
        <f t="shared" si="120"/>
        <v>0</v>
      </c>
      <c r="CX210" s="1">
        <f t="shared" si="121"/>
        <v>0</v>
      </c>
      <c r="CY210" s="1"/>
      <c r="CZ210" s="1"/>
      <c r="DA210" s="1"/>
      <c r="DB210" s="1"/>
      <c r="DC210" s="1"/>
      <c r="DD210" s="1"/>
      <c r="DH210" s="1">
        <f t="shared" si="128"/>
        <v>45</v>
      </c>
      <c r="DI210" s="1">
        <f t="shared" si="129"/>
        <v>454.11</v>
      </c>
      <c r="DJ210" s="1">
        <f t="shared" si="130"/>
        <v>385.99349999999998</v>
      </c>
      <c r="DK210" s="1">
        <f t="shared" si="131"/>
        <v>581.26080000000002</v>
      </c>
      <c r="DL210" s="23">
        <f t="shared" si="147"/>
        <v>523.13472000000002</v>
      </c>
      <c r="DM210" s="1" t="str">
        <f t="shared" si="132"/>
        <v/>
      </c>
      <c r="DN210" s="1" t="str">
        <f t="shared" si="133"/>
        <v/>
      </c>
      <c r="DO210" s="1">
        <f t="shared" si="134"/>
        <v>300</v>
      </c>
      <c r="DP210" s="1">
        <f t="shared" si="135"/>
        <v>66</v>
      </c>
      <c r="DR210" s="1">
        <f t="shared" si="148"/>
        <v>20185.770999999982</v>
      </c>
      <c r="DS210" s="1">
        <f t="shared" si="149"/>
        <v>24227.515519999979</v>
      </c>
      <c r="DT210" s="1">
        <f t="shared" si="142"/>
        <v>23253.077247999965</v>
      </c>
      <c r="DZ210" s="1">
        <f t="shared" si="146"/>
        <v>20423.709999999966</v>
      </c>
      <c r="EK210" s="1">
        <f t="shared" si="143"/>
        <v>48.189999999999962</v>
      </c>
    </row>
    <row r="211" spans="1:142" ht="12" customHeight="1">
      <c r="A211" s="1">
        <f t="shared" si="122"/>
        <v>31</v>
      </c>
      <c r="B211" s="4">
        <f t="shared" si="123"/>
        <v>41390</v>
      </c>
      <c r="C211" s="4">
        <f t="shared" si="124"/>
        <v>41396</v>
      </c>
      <c r="D211" s="5" t="s">
        <v>21</v>
      </c>
      <c r="E211" s="1">
        <v>2</v>
      </c>
      <c r="F211" s="5" t="s">
        <v>52</v>
      </c>
      <c r="G211" s="5" t="s">
        <v>51</v>
      </c>
      <c r="H211" s="5" t="s">
        <v>251</v>
      </c>
      <c r="I211" s="5"/>
      <c r="J211" s="5"/>
      <c r="K211" s="15">
        <v>14.3</v>
      </c>
      <c r="L211" s="1">
        <f t="shared" si="138"/>
        <v>670.26999999999941</v>
      </c>
      <c r="M211" s="15">
        <v>0.95999999999999897</v>
      </c>
      <c r="N211" s="15">
        <v>400.99</v>
      </c>
      <c r="P211" s="1">
        <f t="shared" si="139"/>
        <v>20824.699999999968</v>
      </c>
      <c r="Q211" s="109">
        <f t="shared" si="115"/>
        <v>21957.199999999964</v>
      </c>
      <c r="T211" s="15">
        <v>33</v>
      </c>
      <c r="U211" s="15">
        <v>0.75</v>
      </c>
      <c r="V211" s="15">
        <v>2.7999999999999901</v>
      </c>
      <c r="W211" s="15">
        <v>6.5</v>
      </c>
      <c r="X211" s="15">
        <v>6.5</v>
      </c>
      <c r="Z211" s="1">
        <v>15</v>
      </c>
      <c r="AA211" s="1">
        <v>635.69999999999993</v>
      </c>
      <c r="AC211" s="1">
        <v>499.99999999999636</v>
      </c>
      <c r="AD211" s="1">
        <v>22599.999999999996</v>
      </c>
      <c r="AE211" s="1">
        <v>14.2</v>
      </c>
      <c r="AF211" s="1">
        <v>54</v>
      </c>
      <c r="AG211" s="71"/>
      <c r="AJ211" s="1">
        <v>1.4</v>
      </c>
      <c r="AL211" s="1">
        <v>0</v>
      </c>
      <c r="AM211" s="39"/>
      <c r="AN211" s="1"/>
      <c r="AT211" s="15">
        <v>26.48</v>
      </c>
      <c r="AV211" s="15"/>
      <c r="AW211" s="15"/>
      <c r="AX211" s="15"/>
      <c r="AY211" s="15">
        <v>2.73</v>
      </c>
      <c r="AZ211" s="15"/>
      <c r="BA211" s="15"/>
      <c r="BB211" s="15"/>
      <c r="BC211" s="29">
        <v>15.44</v>
      </c>
      <c r="BD211" s="15"/>
      <c r="BE211" s="1">
        <v>26480</v>
      </c>
      <c r="BF211" s="110">
        <v>6</v>
      </c>
      <c r="BG211" s="15"/>
      <c r="BX211" s="1"/>
      <c r="CG211" s="40">
        <v>16.511428571428574</v>
      </c>
      <c r="CH211" s="40">
        <v>52.027142857142849</v>
      </c>
      <c r="CI211" s="40">
        <v>1.3057142857142858</v>
      </c>
      <c r="CJ211" s="40">
        <v>12.680000000000001</v>
      </c>
      <c r="CK211" s="40">
        <v>21.089999999999996</v>
      </c>
      <c r="CL211" s="40">
        <v>0</v>
      </c>
      <c r="CM211" s="40">
        <v>0.80142857142857138</v>
      </c>
      <c r="CO211" s="6"/>
      <c r="CP211" s="6"/>
      <c r="CS211" s="1">
        <f t="shared" si="116"/>
        <v>14.3</v>
      </c>
      <c r="CT211" s="1">
        <f t="shared" si="117"/>
        <v>0</v>
      </c>
      <c r="CU211" s="1">
        <f t="shared" si="118"/>
        <v>15</v>
      </c>
      <c r="CV211" s="1">
        <f t="shared" si="119"/>
        <v>0</v>
      </c>
      <c r="CW211" s="1">
        <f t="shared" si="120"/>
        <v>0</v>
      </c>
      <c r="CX211" s="1">
        <f t="shared" si="121"/>
        <v>0</v>
      </c>
      <c r="CY211" s="1"/>
      <c r="CZ211" s="1"/>
      <c r="DA211" s="1"/>
      <c r="DB211" s="1"/>
      <c r="DC211" s="1"/>
      <c r="DD211" s="1"/>
      <c r="DH211" s="1">
        <f t="shared" si="128"/>
        <v>33</v>
      </c>
      <c r="DI211" s="1">
        <f t="shared" si="129"/>
        <v>400.99</v>
      </c>
      <c r="DJ211" s="1">
        <f t="shared" si="130"/>
        <v>340.8415</v>
      </c>
      <c r="DK211" s="1">
        <f t="shared" si="131"/>
        <v>513.2672</v>
      </c>
      <c r="DL211" s="23">
        <f t="shared" si="147"/>
        <v>461.94048000000004</v>
      </c>
      <c r="DM211" s="1">
        <f t="shared" si="132"/>
        <v>26480</v>
      </c>
      <c r="DN211" s="1" t="str">
        <f t="shared" si="133"/>
        <v/>
      </c>
      <c r="DO211" s="1">
        <f t="shared" si="134"/>
        <v>499.99999999999636</v>
      </c>
      <c r="DP211" s="1">
        <f t="shared" si="135"/>
        <v>54</v>
      </c>
      <c r="DQ211" s="1">
        <v>5</v>
      </c>
      <c r="DR211" s="1">
        <f t="shared" si="148"/>
        <v>20526.612499999981</v>
      </c>
      <c r="DS211" s="1">
        <f t="shared" si="149"/>
        <v>24689.45599999998</v>
      </c>
      <c r="DT211" s="130">
        <f t="shared" si="142"/>
        <v>23715.017727999966</v>
      </c>
      <c r="DZ211" s="130">
        <f t="shared" si="146"/>
        <v>20824.699999999968</v>
      </c>
      <c r="EK211" s="1">
        <f t="shared" si="143"/>
        <v>49.149999999999963</v>
      </c>
    </row>
    <row r="212" spans="1:142" ht="12" customHeight="1">
      <c r="A212" s="1">
        <f t="shared" si="122"/>
        <v>32</v>
      </c>
      <c r="B212" s="4">
        <f t="shared" si="123"/>
        <v>41397</v>
      </c>
      <c r="C212" s="4">
        <f t="shared" si="124"/>
        <v>41403</v>
      </c>
      <c r="D212" s="5" t="s">
        <v>21</v>
      </c>
      <c r="E212" s="1">
        <v>2</v>
      </c>
      <c r="F212" s="3" t="s">
        <v>52</v>
      </c>
      <c r="G212" s="5" t="s">
        <v>51</v>
      </c>
      <c r="H212" s="5" t="s">
        <v>251</v>
      </c>
      <c r="I212" s="5"/>
      <c r="J212" s="5"/>
      <c r="K212" s="15">
        <v>22.09</v>
      </c>
      <c r="L212" s="1">
        <f t="shared" si="138"/>
        <v>692.35999999999945</v>
      </c>
      <c r="M212" s="15">
        <v>0</v>
      </c>
      <c r="N212" s="15">
        <v>346.06</v>
      </c>
      <c r="P212" s="1">
        <f t="shared" si="139"/>
        <v>21170.759999999969</v>
      </c>
      <c r="Q212" s="109">
        <f t="shared" si="115"/>
        <v>22303.259999999966</v>
      </c>
      <c r="T212" s="15">
        <v>33</v>
      </c>
      <c r="U212" s="15">
        <v>0.75</v>
      </c>
      <c r="V212" s="15">
        <v>1.57</v>
      </c>
      <c r="W212" s="15">
        <v>5.97</v>
      </c>
      <c r="X212" s="15">
        <v>5.97</v>
      </c>
      <c r="Z212" s="1">
        <v>14.2</v>
      </c>
      <c r="AA212" s="1">
        <v>649.9</v>
      </c>
      <c r="AC212" s="1">
        <v>100.00000000000364</v>
      </c>
      <c r="AD212" s="1">
        <v>22700</v>
      </c>
      <c r="AE212" s="1">
        <v>14.399999999999999</v>
      </c>
      <c r="AF212" s="1">
        <v>50</v>
      </c>
      <c r="AG212" s="71"/>
      <c r="AJ212" s="1">
        <v>1.2</v>
      </c>
      <c r="AL212" s="1">
        <v>0</v>
      </c>
      <c r="AM212" s="39"/>
      <c r="AN212" s="1"/>
      <c r="BF212" s="110">
        <v>6</v>
      </c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52"/>
      <c r="BZ212" s="15"/>
      <c r="CA212" s="15"/>
      <c r="CB212" s="25"/>
      <c r="CC212" s="15"/>
      <c r="CD212" s="15"/>
      <c r="CE212" s="15"/>
      <c r="CF212" s="15"/>
      <c r="CG212" s="40">
        <v>11.912857142857144</v>
      </c>
      <c r="CH212" s="40">
        <v>50.888571428571424</v>
      </c>
      <c r="CI212" s="40">
        <v>1.06</v>
      </c>
      <c r="CJ212" s="40">
        <v>13.141428571428573</v>
      </c>
      <c r="CK212" s="40">
        <v>21.32</v>
      </c>
      <c r="CL212" s="40">
        <v>0</v>
      </c>
      <c r="CM212" s="40">
        <v>1.5757142857142858</v>
      </c>
      <c r="CO212" s="6"/>
      <c r="CP212" s="6"/>
      <c r="CS212" s="1">
        <f t="shared" si="116"/>
        <v>22.09</v>
      </c>
      <c r="CT212" s="1">
        <f t="shared" si="117"/>
        <v>0</v>
      </c>
      <c r="CU212" s="1">
        <f t="shared" si="118"/>
        <v>14.2</v>
      </c>
      <c r="CV212" s="1">
        <f t="shared" si="119"/>
        <v>0</v>
      </c>
      <c r="CW212" s="1">
        <f t="shared" si="120"/>
        <v>0</v>
      </c>
      <c r="CX212" s="1">
        <f t="shared" si="121"/>
        <v>0</v>
      </c>
      <c r="CY212" s="1"/>
      <c r="CZ212" s="1"/>
      <c r="DA212" s="1"/>
      <c r="DB212" s="1"/>
      <c r="DC212" s="1"/>
      <c r="DD212" s="1"/>
      <c r="DH212" s="1">
        <f t="shared" si="128"/>
        <v>33</v>
      </c>
      <c r="DI212" s="1">
        <f t="shared" si="129"/>
        <v>346.06</v>
      </c>
      <c r="DJ212" s="1">
        <f t="shared" si="130"/>
        <v>294.15100000000001</v>
      </c>
      <c r="DK212" s="1">
        <f t="shared" si="131"/>
        <v>442.95679999999999</v>
      </c>
      <c r="DL212" s="23">
        <f t="shared" si="147"/>
        <v>398.66111999999998</v>
      </c>
      <c r="DM212" s="1" t="str">
        <f t="shared" si="132"/>
        <v/>
      </c>
      <c r="DN212" s="1" t="str">
        <f t="shared" si="133"/>
        <v/>
      </c>
      <c r="DO212" s="1">
        <f t="shared" si="134"/>
        <v>100.00000000000364</v>
      </c>
      <c r="DP212" s="1">
        <f t="shared" si="135"/>
        <v>50</v>
      </c>
      <c r="DR212" s="1">
        <f t="shared" si="148"/>
        <v>20820.763499999983</v>
      </c>
      <c r="DS212" s="1">
        <f t="shared" si="149"/>
        <v>25088.117119999981</v>
      </c>
      <c r="DT212" s="1">
        <f t="shared" si="142"/>
        <v>24113.678847999967</v>
      </c>
      <c r="DZ212" s="1">
        <f t="shared" si="146"/>
        <v>21170.759999999969</v>
      </c>
      <c r="EK212" s="1">
        <f t="shared" si="143"/>
        <v>49.149999999999963</v>
      </c>
    </row>
    <row r="213" spans="1:142" ht="12" customHeight="1">
      <c r="A213" s="1">
        <f t="shared" si="122"/>
        <v>33</v>
      </c>
      <c r="B213" s="4">
        <f t="shared" si="123"/>
        <v>41404</v>
      </c>
      <c r="C213" s="4">
        <f t="shared" si="124"/>
        <v>41410</v>
      </c>
      <c r="D213" s="5" t="s">
        <v>21</v>
      </c>
      <c r="E213" s="1">
        <v>2</v>
      </c>
      <c r="F213" s="3" t="s">
        <v>52</v>
      </c>
      <c r="G213" s="5" t="s">
        <v>51</v>
      </c>
      <c r="H213" s="5" t="s">
        <v>251</v>
      </c>
      <c r="I213" s="5"/>
      <c r="J213" s="5"/>
      <c r="K213" s="15">
        <v>12.3</v>
      </c>
      <c r="L213" s="1">
        <f t="shared" si="138"/>
        <v>704.6599999999994</v>
      </c>
      <c r="M213" s="15">
        <v>0</v>
      </c>
      <c r="N213" s="15">
        <v>260.05</v>
      </c>
      <c r="P213" s="1">
        <f t="shared" si="139"/>
        <v>21430.809999999969</v>
      </c>
      <c r="Q213" s="109">
        <f t="shared" si="115"/>
        <v>22563.309999999965</v>
      </c>
      <c r="T213" s="15">
        <v>26</v>
      </c>
      <c r="U213" s="15">
        <v>0.56000000000000005</v>
      </c>
      <c r="V213" s="15">
        <v>2.1099999999999901</v>
      </c>
      <c r="W213" s="15"/>
      <c r="X213" s="15"/>
      <c r="Z213" s="1">
        <v>7.8</v>
      </c>
      <c r="AA213" s="1">
        <v>657.69999999999993</v>
      </c>
      <c r="AC213" s="1">
        <v>99.999999999996362</v>
      </c>
      <c r="AD213" s="1">
        <v>22799.999999999996</v>
      </c>
      <c r="AE213" s="1">
        <v>14.5</v>
      </c>
      <c r="AF213" s="1">
        <v>42</v>
      </c>
      <c r="AG213" s="71"/>
      <c r="AJ213" s="1">
        <v>1</v>
      </c>
      <c r="AL213" s="1">
        <v>0</v>
      </c>
      <c r="AM213" s="39"/>
      <c r="AN213" s="1"/>
      <c r="BF213" s="110">
        <v>6</v>
      </c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52"/>
      <c r="BZ213" s="15"/>
      <c r="CA213" s="15"/>
      <c r="CB213" s="25"/>
      <c r="CC213" s="15"/>
      <c r="CD213" s="15"/>
      <c r="CE213" s="15"/>
      <c r="CF213" s="15"/>
      <c r="CG213" s="40">
        <v>12.858571428571427</v>
      </c>
      <c r="CH213" s="40">
        <v>51.79</v>
      </c>
      <c r="CI213" s="40">
        <v>1.0457142857142858</v>
      </c>
      <c r="CJ213" s="40">
        <v>11.762857142857143</v>
      </c>
      <c r="CK213" s="40">
        <v>18.54</v>
      </c>
      <c r="CL213" s="40">
        <v>0</v>
      </c>
      <c r="CM213" s="40">
        <v>1.2842857142857143</v>
      </c>
      <c r="CO213" s="6"/>
      <c r="CP213" s="6"/>
      <c r="CS213" s="1">
        <f t="shared" si="116"/>
        <v>12.3</v>
      </c>
      <c r="CT213" s="1">
        <f t="shared" si="117"/>
        <v>0</v>
      </c>
      <c r="CU213" s="1">
        <f t="shared" si="118"/>
        <v>7.8</v>
      </c>
      <c r="CV213" s="1">
        <f t="shared" si="119"/>
        <v>0</v>
      </c>
      <c r="CW213" s="1">
        <f t="shared" si="120"/>
        <v>0</v>
      </c>
      <c r="CX213" s="1">
        <f t="shared" si="121"/>
        <v>0</v>
      </c>
      <c r="CY213" s="1"/>
      <c r="CZ213" s="1"/>
      <c r="DA213" s="1"/>
      <c r="DB213" s="1"/>
      <c r="DC213" s="1"/>
      <c r="DD213" s="1"/>
      <c r="DH213" s="1">
        <f t="shared" si="128"/>
        <v>26</v>
      </c>
      <c r="DI213" s="1">
        <f t="shared" si="129"/>
        <v>260.05</v>
      </c>
      <c r="DJ213" s="1">
        <f t="shared" si="130"/>
        <v>221.04249999999999</v>
      </c>
      <c r="DK213" s="1">
        <f t="shared" si="131"/>
        <v>332.86400000000003</v>
      </c>
      <c r="DL213" s="23">
        <f t="shared" si="147"/>
        <v>299.57760000000002</v>
      </c>
      <c r="DM213" s="1" t="str">
        <f t="shared" si="132"/>
        <v/>
      </c>
      <c r="DN213" s="1" t="str">
        <f t="shared" si="133"/>
        <v/>
      </c>
      <c r="DO213" s="1">
        <f t="shared" si="134"/>
        <v>99.999999999996362</v>
      </c>
      <c r="DP213" s="1">
        <f t="shared" si="135"/>
        <v>42</v>
      </c>
      <c r="DR213" s="1">
        <f t="shared" si="148"/>
        <v>21041.805999999982</v>
      </c>
      <c r="DS213" s="1">
        <f t="shared" si="149"/>
        <v>25387.694719999981</v>
      </c>
      <c r="DT213" s="1">
        <f t="shared" si="142"/>
        <v>24413.256447999967</v>
      </c>
      <c r="DZ213" s="1">
        <f t="shared" si="146"/>
        <v>21430.809999999969</v>
      </c>
      <c r="EK213" s="1">
        <f t="shared" si="143"/>
        <v>49.149999999999963</v>
      </c>
    </row>
    <row r="214" spans="1:142" ht="12" customHeight="1">
      <c r="A214" s="1">
        <f t="shared" si="122"/>
        <v>34</v>
      </c>
      <c r="B214" s="4">
        <f t="shared" si="123"/>
        <v>41411</v>
      </c>
      <c r="C214" s="4">
        <f t="shared" si="124"/>
        <v>41417</v>
      </c>
      <c r="D214" s="5" t="s">
        <v>21</v>
      </c>
      <c r="E214" s="1">
        <v>2</v>
      </c>
      <c r="F214" s="3" t="s">
        <v>52</v>
      </c>
      <c r="G214" s="5" t="s">
        <v>51</v>
      </c>
      <c r="H214" s="5" t="s">
        <v>251</v>
      </c>
      <c r="I214" s="5"/>
      <c r="J214" s="5"/>
      <c r="K214" s="15">
        <v>12.84</v>
      </c>
      <c r="L214" s="1">
        <f t="shared" si="138"/>
        <v>717.49999999999943</v>
      </c>
      <c r="M214" s="15">
        <v>0</v>
      </c>
      <c r="N214" s="15">
        <v>258.88999999999902</v>
      </c>
      <c r="P214" s="1">
        <f t="shared" si="139"/>
        <v>21689.699999999968</v>
      </c>
      <c r="Q214" s="109">
        <f t="shared" si="115"/>
        <v>22822.199999999964</v>
      </c>
      <c r="T214" s="15">
        <v>28.999999999999897</v>
      </c>
      <c r="U214" s="15">
        <v>0.66</v>
      </c>
      <c r="V214" s="15">
        <v>2.02</v>
      </c>
      <c r="W214" s="15">
        <v>7.23</v>
      </c>
      <c r="X214" s="15">
        <v>7.23</v>
      </c>
      <c r="Z214" s="1">
        <v>2.9</v>
      </c>
      <c r="AA214" s="1">
        <v>660.59999999999991</v>
      </c>
      <c r="AC214" s="1">
        <v>200.00000000000364</v>
      </c>
      <c r="AD214" s="1">
        <v>23000</v>
      </c>
      <c r="AE214" s="1">
        <v>14.6</v>
      </c>
      <c r="AF214" s="1">
        <v>24</v>
      </c>
      <c r="AG214" s="71"/>
      <c r="AJ214" s="1">
        <v>0.4</v>
      </c>
      <c r="AL214" s="1">
        <v>0</v>
      </c>
      <c r="AM214" s="39"/>
      <c r="AN214" s="1"/>
      <c r="BF214" s="110">
        <v>6</v>
      </c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52"/>
      <c r="BZ214" s="15"/>
      <c r="CA214" s="15"/>
      <c r="CB214" s="25"/>
      <c r="CC214" s="15"/>
      <c r="CD214" s="15"/>
      <c r="CE214" s="15"/>
      <c r="CF214" s="15"/>
      <c r="CG214" s="40">
        <v>14.55857142857143</v>
      </c>
      <c r="CH214" s="40">
        <v>57.211428571428577</v>
      </c>
      <c r="CI214" s="40">
        <v>0.88285714285714278</v>
      </c>
      <c r="CJ214" s="40">
        <v>10.261428571428571</v>
      </c>
      <c r="CK214" s="40">
        <v>15.91</v>
      </c>
      <c r="CL214" s="40">
        <v>0</v>
      </c>
      <c r="CM214" s="40">
        <v>1.2657142857142856</v>
      </c>
      <c r="CO214" s="6"/>
      <c r="CP214" s="6"/>
      <c r="CS214" s="1">
        <f t="shared" si="116"/>
        <v>12.84</v>
      </c>
      <c r="CT214" s="1">
        <f t="shared" si="117"/>
        <v>0</v>
      </c>
      <c r="CU214" s="1">
        <f t="shared" si="118"/>
        <v>2.9</v>
      </c>
      <c r="CV214" s="1">
        <f t="shared" si="119"/>
        <v>0</v>
      </c>
      <c r="CW214" s="1">
        <f t="shared" si="120"/>
        <v>0</v>
      </c>
      <c r="CX214" s="1">
        <f t="shared" si="121"/>
        <v>0</v>
      </c>
      <c r="CY214" s="1"/>
      <c r="CZ214" s="1"/>
      <c r="DA214" s="1"/>
      <c r="DB214" s="1"/>
      <c r="DC214" s="1"/>
      <c r="DD214" s="1"/>
      <c r="DH214" s="1">
        <f t="shared" si="128"/>
        <v>28.999999999999897</v>
      </c>
      <c r="DI214" s="1">
        <f t="shared" si="129"/>
        <v>258.88999999999902</v>
      </c>
      <c r="DJ214" s="1">
        <f t="shared" si="130"/>
        <v>220.05649999999915</v>
      </c>
      <c r="DK214" s="1">
        <f t="shared" si="131"/>
        <v>331.37919999999878</v>
      </c>
      <c r="DL214" s="23">
        <f t="shared" si="147"/>
        <v>298.24127999999888</v>
      </c>
      <c r="DM214" s="1" t="str">
        <f t="shared" si="132"/>
        <v/>
      </c>
      <c r="DN214" s="1" t="str">
        <f t="shared" si="133"/>
        <v/>
      </c>
      <c r="DO214" s="1">
        <f t="shared" si="134"/>
        <v>200.00000000000364</v>
      </c>
      <c r="DP214" s="1">
        <f t="shared" si="135"/>
        <v>24</v>
      </c>
      <c r="DR214" s="1">
        <f t="shared" si="148"/>
        <v>21261.862499999981</v>
      </c>
      <c r="DS214" s="1">
        <f t="shared" si="149"/>
        <v>25685.93599999998</v>
      </c>
      <c r="DT214" s="1">
        <f t="shared" si="142"/>
        <v>24711.497727999966</v>
      </c>
      <c r="DZ214" s="1">
        <f t="shared" si="146"/>
        <v>21689.699999999968</v>
      </c>
      <c r="EK214" s="1">
        <f t="shared" si="143"/>
        <v>49.149999999999963</v>
      </c>
    </row>
    <row r="215" spans="1:142" ht="12" customHeight="1">
      <c r="A215" s="1">
        <f t="shared" si="122"/>
        <v>35</v>
      </c>
      <c r="B215" s="4">
        <f t="shared" si="123"/>
        <v>41418</v>
      </c>
      <c r="C215" s="4">
        <f t="shared" si="124"/>
        <v>41424</v>
      </c>
      <c r="D215" s="5" t="s">
        <v>21</v>
      </c>
      <c r="E215" s="1">
        <v>2</v>
      </c>
      <c r="F215" s="3" t="s">
        <v>52</v>
      </c>
      <c r="G215" s="5" t="s">
        <v>51</v>
      </c>
      <c r="H215" s="5" t="s">
        <v>251</v>
      </c>
      <c r="I215" s="5"/>
      <c r="J215" s="5"/>
      <c r="K215" s="15">
        <v>13.72</v>
      </c>
      <c r="L215" s="1">
        <f t="shared" si="138"/>
        <v>731.21999999999946</v>
      </c>
      <c r="M215" s="15">
        <v>0</v>
      </c>
      <c r="N215" s="15">
        <v>256.32999999999902</v>
      </c>
      <c r="P215" s="1">
        <f t="shared" si="139"/>
        <v>21946.029999999966</v>
      </c>
      <c r="Q215" s="109">
        <f t="shared" si="115"/>
        <v>23078.529999999962</v>
      </c>
      <c r="T215" s="15">
        <v>28.999999999999897</v>
      </c>
      <c r="U215" s="15">
        <v>0.66</v>
      </c>
      <c r="V215" s="15">
        <v>1.87</v>
      </c>
      <c r="W215" s="15">
        <v>4.91</v>
      </c>
      <c r="X215" s="15">
        <v>4.91</v>
      </c>
      <c r="Z215" s="1">
        <v>2.5</v>
      </c>
      <c r="AA215" s="1">
        <v>663.09999999999991</v>
      </c>
      <c r="AC215" s="1">
        <v>0</v>
      </c>
      <c r="AD215" s="1">
        <v>23000</v>
      </c>
      <c r="AE215" s="1">
        <v>14.6</v>
      </c>
      <c r="AF215" s="1">
        <v>20</v>
      </c>
      <c r="AG215" s="71"/>
      <c r="AJ215" s="1">
        <v>0.4</v>
      </c>
      <c r="AK215" s="1">
        <f>AE215/(AD215/1000)</f>
        <v>0.63478260869565217</v>
      </c>
      <c r="AL215" s="1">
        <v>0</v>
      </c>
      <c r="AM215" s="39"/>
      <c r="AN215" s="1"/>
      <c r="BF215" s="110">
        <v>6</v>
      </c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52"/>
      <c r="BZ215" s="15"/>
      <c r="CA215" s="15"/>
      <c r="CB215" s="25"/>
      <c r="CC215" s="15"/>
      <c r="CD215" s="15"/>
      <c r="CE215" s="15"/>
      <c r="CF215" s="15"/>
      <c r="CG215" s="40">
        <v>14.38</v>
      </c>
      <c r="CH215" s="40">
        <v>52.214285714285715</v>
      </c>
      <c r="CI215" s="40">
        <v>1.077142857142857</v>
      </c>
      <c r="CJ215" s="40">
        <v>7.8142857142857141</v>
      </c>
      <c r="CK215" s="40">
        <v>17.049999999999997</v>
      </c>
      <c r="CL215" s="40">
        <v>0</v>
      </c>
      <c r="CM215" s="40">
        <v>1.705714285714286</v>
      </c>
      <c r="CO215" s="6"/>
      <c r="CP215" s="6"/>
      <c r="CS215" s="1">
        <f t="shared" si="116"/>
        <v>13.72</v>
      </c>
      <c r="CT215" s="1">
        <f t="shared" si="117"/>
        <v>0</v>
      </c>
      <c r="CU215" s="1">
        <f t="shared" si="118"/>
        <v>2.5</v>
      </c>
      <c r="CV215" s="1">
        <f t="shared" si="119"/>
        <v>0</v>
      </c>
      <c r="CW215" s="1">
        <f t="shared" si="120"/>
        <v>0</v>
      </c>
      <c r="CX215" s="1">
        <f t="shared" si="121"/>
        <v>0</v>
      </c>
      <c r="CY215" s="1"/>
      <c r="CZ215" s="1"/>
      <c r="DA215" s="1"/>
      <c r="DB215" s="1"/>
      <c r="DC215" s="1"/>
      <c r="DD215" s="1"/>
      <c r="DH215" s="1">
        <f t="shared" si="128"/>
        <v>28.999999999999897</v>
      </c>
      <c r="DI215" s="1">
        <f t="shared" si="129"/>
        <v>256.32999999999902</v>
      </c>
      <c r="DJ215" s="1">
        <f t="shared" si="130"/>
        <v>217.88049999999916</v>
      </c>
      <c r="DK215" s="1">
        <f t="shared" si="131"/>
        <v>328.10239999999874</v>
      </c>
      <c r="DL215" s="23">
        <f t="shared" si="147"/>
        <v>295.29215999999889</v>
      </c>
      <c r="DM215" s="1" t="str">
        <f t="shared" si="132"/>
        <v/>
      </c>
      <c r="DN215" s="1" t="str">
        <f t="shared" si="133"/>
        <v/>
      </c>
      <c r="DO215" s="1">
        <f t="shared" si="134"/>
        <v>0</v>
      </c>
      <c r="DP215" s="1">
        <f t="shared" si="135"/>
        <v>20</v>
      </c>
      <c r="DQ215" s="1" t="s">
        <v>382</v>
      </c>
      <c r="DR215" s="1">
        <f t="shared" si="148"/>
        <v>21479.74299999998</v>
      </c>
      <c r="DS215" s="1">
        <f t="shared" si="149"/>
        <v>25981.228159999977</v>
      </c>
      <c r="DT215" s="1">
        <f t="shared" si="142"/>
        <v>25006.789887999963</v>
      </c>
      <c r="DU215" s="1">
        <f>BC211*1000</f>
        <v>15440</v>
      </c>
      <c r="DV215" s="1">
        <f>DU215/DS215</f>
        <v>0.59427521689567475</v>
      </c>
      <c r="DW215" s="1">
        <f>DU215/DT215</f>
        <v>0.61743230815120376</v>
      </c>
      <c r="DZ215" s="1">
        <f t="shared" si="146"/>
        <v>21946.029999999966</v>
      </c>
      <c r="EA215" s="1">
        <f>DU215/DZ215</f>
        <v>0.70354410342098428</v>
      </c>
      <c r="ED215" s="1">
        <f>SUM(M193:M215)</f>
        <v>49.149999999999963</v>
      </c>
      <c r="EE215" s="1">
        <f>SUM(K193:K215)</f>
        <v>720.90999999999951</v>
      </c>
      <c r="EF215" s="1">
        <f>ED215/EE215</f>
        <v>6.8177719826330599E-2</v>
      </c>
      <c r="EK215" s="1">
        <f t="shared" si="143"/>
        <v>49.149999999999963</v>
      </c>
      <c r="EL215" s="2">
        <f>EK215/L215*100</f>
        <v>6.7216432810918745</v>
      </c>
    </row>
    <row r="216" spans="1:142" ht="12" customHeight="1">
      <c r="A216" s="1">
        <v>-17</v>
      </c>
      <c r="B216" s="4">
        <v>41053</v>
      </c>
      <c r="C216" s="4">
        <v>41060</v>
      </c>
      <c r="D216" s="5" t="s">
        <v>14</v>
      </c>
      <c r="BC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I216" s="1"/>
      <c r="DJ216" s="1"/>
      <c r="DK216" s="1">
        <f t="shared" si="113"/>
        <v>0</v>
      </c>
      <c r="DL216" s="1">
        <f t="shared" si="114"/>
        <v>0</v>
      </c>
      <c r="DT216" s="1"/>
      <c r="DZ216" s="1"/>
      <c r="EK216" s="1">
        <f t="shared" si="143"/>
        <v>49.149999999999963</v>
      </c>
    </row>
    <row r="217" spans="1:142" ht="12" customHeight="1">
      <c r="A217" s="1">
        <v>-16</v>
      </c>
      <c r="B217" s="4">
        <v>41060</v>
      </c>
      <c r="C217" s="4">
        <v>41067</v>
      </c>
      <c r="D217" s="5" t="s">
        <v>14</v>
      </c>
      <c r="E217" s="108"/>
      <c r="BC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I217" s="1"/>
      <c r="DJ217" s="1"/>
      <c r="DK217" s="1">
        <f t="shared" si="113"/>
        <v>0</v>
      </c>
      <c r="DL217" s="1">
        <f t="shared" si="114"/>
        <v>0</v>
      </c>
      <c r="DT217" s="1"/>
      <c r="DZ217" s="1"/>
      <c r="EK217" s="1">
        <f t="shared" si="143"/>
        <v>49.149999999999963</v>
      </c>
    </row>
    <row r="218" spans="1:142" ht="12" customHeight="1">
      <c r="A218" s="1">
        <v>-15</v>
      </c>
      <c r="B218" s="4">
        <v>41067</v>
      </c>
      <c r="C218" s="4">
        <v>41074</v>
      </c>
      <c r="D218" s="5" t="s">
        <v>14</v>
      </c>
      <c r="E218" s="108"/>
      <c r="BC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I218" s="1"/>
      <c r="DJ218" s="1"/>
      <c r="DK218" s="1">
        <f t="shared" si="113"/>
        <v>0</v>
      </c>
      <c r="DL218" s="1">
        <f t="shared" si="114"/>
        <v>0</v>
      </c>
      <c r="DT218" s="1"/>
      <c r="DZ218" s="1"/>
    </row>
    <row r="219" spans="1:142" ht="12" customHeight="1">
      <c r="A219" s="1">
        <v>-14</v>
      </c>
      <c r="B219" s="4">
        <v>41074</v>
      </c>
      <c r="C219" s="4">
        <v>41081</v>
      </c>
      <c r="D219" s="5" t="s">
        <v>14</v>
      </c>
      <c r="E219" s="108"/>
      <c r="BC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I219" s="1"/>
      <c r="DJ219" s="1"/>
      <c r="DK219" s="1">
        <f t="shared" si="113"/>
        <v>0</v>
      </c>
      <c r="DL219" s="1">
        <f t="shared" si="114"/>
        <v>0</v>
      </c>
      <c r="DT219" s="1"/>
      <c r="DZ219" s="1"/>
    </row>
    <row r="220" spans="1:142" ht="12" customHeight="1">
      <c r="A220" s="1">
        <v>-13</v>
      </c>
      <c r="B220" s="4">
        <v>41081</v>
      </c>
      <c r="C220" s="4">
        <v>41088</v>
      </c>
      <c r="D220" s="5" t="s">
        <v>14</v>
      </c>
      <c r="E220" s="108"/>
      <c r="BC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I220" s="1"/>
      <c r="DJ220" s="1"/>
      <c r="DK220" s="1">
        <f t="shared" si="113"/>
        <v>0</v>
      </c>
      <c r="DL220" s="1">
        <f t="shared" si="114"/>
        <v>0</v>
      </c>
      <c r="DT220" s="1"/>
      <c r="DZ220" s="1"/>
    </row>
    <row r="221" spans="1:142" ht="12" customHeight="1">
      <c r="A221" s="1">
        <v>-12</v>
      </c>
      <c r="B221" s="4">
        <v>41088</v>
      </c>
      <c r="C221" s="4">
        <v>41095</v>
      </c>
      <c r="D221" s="5" t="s">
        <v>14</v>
      </c>
      <c r="E221" s="108"/>
      <c r="BC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I221" s="1"/>
      <c r="DJ221" s="1"/>
      <c r="DK221" s="1">
        <f t="shared" si="113"/>
        <v>0</v>
      </c>
      <c r="DL221" s="1">
        <f t="shared" si="114"/>
        <v>0</v>
      </c>
      <c r="DT221" s="1"/>
      <c r="DZ221" s="1"/>
    </row>
    <row r="222" spans="1:142" ht="12" customHeight="1">
      <c r="A222" s="1">
        <v>-11</v>
      </c>
      <c r="B222" s="4">
        <v>41095</v>
      </c>
      <c r="C222" s="4">
        <v>41102</v>
      </c>
      <c r="D222" s="5" t="s">
        <v>14</v>
      </c>
      <c r="E222" s="108"/>
      <c r="BC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I222" s="1"/>
      <c r="DJ222" s="1"/>
      <c r="DK222" s="1">
        <f t="shared" si="113"/>
        <v>0</v>
      </c>
      <c r="DL222" s="1">
        <f t="shared" si="114"/>
        <v>0</v>
      </c>
      <c r="DT222" s="1"/>
      <c r="DZ222" s="1"/>
    </row>
    <row r="223" spans="1:142" ht="12" customHeight="1">
      <c r="A223" s="1">
        <v>-10</v>
      </c>
      <c r="B223" s="4">
        <v>41102</v>
      </c>
      <c r="C223" s="4">
        <v>41109</v>
      </c>
      <c r="D223" s="5" t="s">
        <v>14</v>
      </c>
      <c r="E223" s="108"/>
      <c r="BC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I223" s="1"/>
      <c r="DJ223" s="1"/>
      <c r="DK223" s="1">
        <f t="shared" si="113"/>
        <v>0</v>
      </c>
      <c r="DL223" s="1">
        <f t="shared" si="114"/>
        <v>0</v>
      </c>
      <c r="DT223" s="1"/>
      <c r="DZ223" s="1"/>
    </row>
    <row r="224" spans="1:142" ht="12" customHeight="1">
      <c r="A224" s="1">
        <v>-9</v>
      </c>
      <c r="B224" s="4">
        <v>41109</v>
      </c>
      <c r="C224" s="4">
        <v>41116</v>
      </c>
      <c r="D224" s="5" t="s">
        <v>14</v>
      </c>
      <c r="E224" s="108"/>
      <c r="BC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I224" s="1"/>
      <c r="DJ224" s="1"/>
      <c r="DK224" s="1">
        <f t="shared" si="113"/>
        <v>0</v>
      </c>
      <c r="DL224" s="1">
        <f t="shared" si="114"/>
        <v>0</v>
      </c>
      <c r="DT224" s="1"/>
      <c r="DZ224" s="1"/>
    </row>
    <row r="225" spans="1:116" s="1" customFormat="1" ht="12" customHeight="1">
      <c r="A225" s="1">
        <v>-8</v>
      </c>
      <c r="B225" s="4">
        <v>41116</v>
      </c>
      <c r="C225" s="4">
        <v>41123</v>
      </c>
      <c r="D225" s="5" t="s">
        <v>14</v>
      </c>
      <c r="E225" s="108"/>
      <c r="AL225" s="23"/>
      <c r="AM225" s="122"/>
      <c r="AN225" s="23"/>
      <c r="AO225" s="39"/>
      <c r="AP225" s="39"/>
      <c r="AQ225" s="39"/>
      <c r="BX225" s="39"/>
      <c r="BY225" s="41"/>
      <c r="DK225" s="1">
        <f t="shared" si="113"/>
        <v>0</v>
      </c>
      <c r="DL225" s="1">
        <f t="shared" si="114"/>
        <v>0</v>
      </c>
    </row>
    <row r="226" spans="1:116" s="1" customFormat="1" ht="12" customHeight="1">
      <c r="A226" s="1">
        <v>-7</v>
      </c>
      <c r="B226" s="4">
        <v>41123</v>
      </c>
      <c r="C226" s="4">
        <v>41130</v>
      </c>
      <c r="D226" s="5" t="s">
        <v>14</v>
      </c>
      <c r="E226" s="108"/>
      <c r="AL226" s="23"/>
      <c r="AM226" s="122"/>
      <c r="AN226" s="23"/>
      <c r="AO226" s="39"/>
      <c r="AP226" s="39"/>
      <c r="AQ226" s="39"/>
      <c r="BX226" s="39"/>
      <c r="BY226" s="41"/>
      <c r="DK226" s="1">
        <f t="shared" si="113"/>
        <v>0</v>
      </c>
      <c r="DL226" s="1">
        <f t="shared" si="114"/>
        <v>0</v>
      </c>
    </row>
    <row r="227" spans="1:116" s="1" customFormat="1" ht="12" customHeight="1">
      <c r="A227" s="1">
        <v>-6</v>
      </c>
      <c r="B227" s="4">
        <v>41130</v>
      </c>
      <c r="C227" s="4">
        <v>41137</v>
      </c>
      <c r="D227" s="5" t="s">
        <v>14</v>
      </c>
      <c r="E227" s="108"/>
      <c r="AL227" s="23"/>
      <c r="AM227" s="122"/>
      <c r="AN227" s="23"/>
      <c r="AO227" s="39"/>
      <c r="AP227" s="39"/>
      <c r="AQ227" s="39"/>
      <c r="BX227" s="39"/>
      <c r="BY227" s="41"/>
      <c r="DK227" s="1">
        <f t="shared" ref="DK227:DK290" si="151">DI227*1.36</f>
        <v>0</v>
      </c>
      <c r="DL227" s="1">
        <f t="shared" ref="DL227:DL290" si="152">DK227*0.85</f>
        <v>0</v>
      </c>
    </row>
    <row r="228" spans="1:116" s="1" customFormat="1" ht="12" customHeight="1">
      <c r="A228" s="1">
        <v>-5</v>
      </c>
      <c r="B228" s="4">
        <v>41137</v>
      </c>
      <c r="C228" s="4">
        <v>41144</v>
      </c>
      <c r="D228" s="5" t="s">
        <v>14</v>
      </c>
      <c r="E228" s="108"/>
      <c r="AL228" s="23"/>
      <c r="AM228" s="122"/>
      <c r="AN228" s="23"/>
      <c r="AO228" s="39"/>
      <c r="AP228" s="39"/>
      <c r="AQ228" s="39"/>
      <c r="BX228" s="39"/>
      <c r="BY228" s="41"/>
      <c r="DK228" s="1">
        <f t="shared" si="151"/>
        <v>0</v>
      </c>
      <c r="DL228" s="1">
        <f t="shared" si="152"/>
        <v>0</v>
      </c>
    </row>
    <row r="229" spans="1:116" s="1" customFormat="1" ht="12" customHeight="1">
      <c r="A229" s="1">
        <v>-4</v>
      </c>
      <c r="B229" s="4">
        <v>41144</v>
      </c>
      <c r="C229" s="4">
        <v>41151</v>
      </c>
      <c r="D229" s="5" t="s">
        <v>14</v>
      </c>
      <c r="E229" s="108"/>
      <c r="AL229" s="23"/>
      <c r="AM229" s="122"/>
      <c r="AN229" s="23"/>
      <c r="AO229" s="39"/>
      <c r="AP229" s="39"/>
      <c r="AQ229" s="39"/>
      <c r="BX229" s="39"/>
      <c r="BY229" s="41"/>
      <c r="DK229" s="1">
        <f t="shared" si="151"/>
        <v>0</v>
      </c>
      <c r="DL229" s="1">
        <f t="shared" si="152"/>
        <v>0</v>
      </c>
    </row>
    <row r="230" spans="1:116" s="1" customFormat="1" ht="12" customHeight="1">
      <c r="A230" s="1">
        <v>-3</v>
      </c>
      <c r="B230" s="4">
        <v>41151</v>
      </c>
      <c r="C230" s="4">
        <v>41158</v>
      </c>
      <c r="D230" s="5" t="s">
        <v>14</v>
      </c>
      <c r="E230" s="108"/>
      <c r="AL230" s="23"/>
      <c r="AM230" s="122"/>
      <c r="AN230" s="23"/>
      <c r="AO230" s="39"/>
      <c r="AP230" s="39"/>
      <c r="AQ230" s="39"/>
      <c r="BX230" s="39"/>
      <c r="BY230" s="41"/>
      <c r="DK230" s="1">
        <f t="shared" si="151"/>
        <v>0</v>
      </c>
      <c r="DL230" s="1">
        <f t="shared" si="152"/>
        <v>0</v>
      </c>
    </row>
    <row r="231" spans="1:116" s="1" customFormat="1" ht="12" customHeight="1">
      <c r="A231" s="1">
        <v>-2</v>
      </c>
      <c r="B231" s="4">
        <v>41158</v>
      </c>
      <c r="C231" s="4">
        <v>41165</v>
      </c>
      <c r="D231" s="5" t="s">
        <v>14</v>
      </c>
      <c r="E231" s="108"/>
      <c r="AL231" s="23"/>
      <c r="AM231" s="122"/>
      <c r="AN231" s="23"/>
      <c r="AO231" s="39"/>
      <c r="AP231" s="39"/>
      <c r="AQ231" s="39"/>
      <c r="BX231" s="39"/>
      <c r="BY231" s="41"/>
      <c r="DK231" s="1">
        <f t="shared" si="151"/>
        <v>0</v>
      </c>
      <c r="DL231" s="1">
        <f t="shared" si="152"/>
        <v>0</v>
      </c>
    </row>
    <row r="232" spans="1:116" s="1" customFormat="1" ht="12" customHeight="1">
      <c r="A232" s="1">
        <v>-1</v>
      </c>
      <c r="B232" s="4">
        <v>41165</v>
      </c>
      <c r="C232" s="4">
        <v>41172</v>
      </c>
      <c r="D232" s="5" t="s">
        <v>14</v>
      </c>
      <c r="E232" s="108"/>
      <c r="AL232" s="23"/>
      <c r="AM232" s="122"/>
      <c r="AN232" s="23"/>
      <c r="AO232" s="39"/>
      <c r="AP232" s="39"/>
      <c r="AQ232" s="39"/>
      <c r="BX232" s="39"/>
      <c r="BY232" s="41"/>
      <c r="DK232" s="1">
        <f t="shared" si="151"/>
        <v>0</v>
      </c>
      <c r="DL232" s="1">
        <f t="shared" si="152"/>
        <v>0</v>
      </c>
    </row>
    <row r="233" spans="1:116" s="1" customFormat="1" ht="12" customHeight="1">
      <c r="A233" s="1">
        <v>0</v>
      </c>
      <c r="B233" s="4">
        <v>41172</v>
      </c>
      <c r="C233" s="4">
        <v>41179</v>
      </c>
      <c r="D233" s="5" t="s">
        <v>14</v>
      </c>
      <c r="E233" s="108"/>
      <c r="AL233" s="23"/>
      <c r="AM233" s="122"/>
      <c r="AN233" s="23"/>
      <c r="AO233" s="39"/>
      <c r="AP233" s="39"/>
      <c r="AQ233" s="39"/>
      <c r="BX233" s="39"/>
      <c r="BY233" s="41"/>
      <c r="DK233" s="1">
        <f t="shared" si="151"/>
        <v>0</v>
      </c>
      <c r="DL233" s="1">
        <f t="shared" si="152"/>
        <v>0</v>
      </c>
    </row>
    <row r="234" spans="1:116" s="1" customFormat="1" ht="12" customHeight="1">
      <c r="A234" s="10">
        <v>1</v>
      </c>
      <c r="B234" s="4">
        <v>41180</v>
      </c>
      <c r="C234" s="4">
        <v>41186</v>
      </c>
      <c r="D234" s="5" t="s">
        <v>14</v>
      </c>
      <c r="F234" s="5" t="s">
        <v>169</v>
      </c>
      <c r="G234" s="5" t="s">
        <v>169</v>
      </c>
      <c r="H234" s="5"/>
      <c r="I234" s="5"/>
      <c r="J234" s="5"/>
      <c r="K234" s="15">
        <v>42.1</v>
      </c>
      <c r="L234" s="1">
        <f>K234</f>
        <v>42.1</v>
      </c>
      <c r="M234" s="15">
        <v>8.57</v>
      </c>
      <c r="N234" s="15">
        <v>1270.8399999999899</v>
      </c>
      <c r="P234" s="1">
        <f>N234</f>
        <v>1270.8399999999899</v>
      </c>
      <c r="Q234" s="109" t="str">
        <f t="shared" ref="Q234:Q268" si="153">IF(AND($BF234=1,$BF233=0),$BE234,IF($BF234=0,"",N234+Q233))</f>
        <v/>
      </c>
      <c r="T234" s="15">
        <v>75</v>
      </c>
      <c r="U234" s="15">
        <v>3.29</v>
      </c>
      <c r="V234" s="15">
        <v>3.02</v>
      </c>
      <c r="W234" s="15"/>
      <c r="X234" s="15"/>
      <c r="AL234" s="26">
        <v>0</v>
      </c>
      <c r="AM234" s="39"/>
      <c r="AO234" s="39">
        <v>234</v>
      </c>
      <c r="AP234" s="39">
        <f>AL234+AM234+(AO229-AO234)</f>
        <v>-234</v>
      </c>
      <c r="AQ234" s="39">
        <f>AP234+AQ229</f>
        <v>-234</v>
      </c>
      <c r="AR234" s="12"/>
      <c r="CG234" s="39"/>
      <c r="CH234" s="39"/>
      <c r="CI234" s="39"/>
      <c r="CJ234" s="39"/>
      <c r="CK234" s="39"/>
      <c r="CL234" s="39"/>
      <c r="CM234" s="39"/>
      <c r="CO234" s="6"/>
      <c r="CP234" s="6"/>
      <c r="CS234" s="1">
        <f t="shared" ref="CS234:CS268" si="154">K234</f>
        <v>42.1</v>
      </c>
      <c r="CT234" s="1">
        <f t="shared" ref="CT234:CT268" si="155">BM234</f>
        <v>0</v>
      </c>
      <c r="CU234" s="1">
        <f t="shared" ref="CU234:CU268" si="156">Z234</f>
        <v>0</v>
      </c>
      <c r="CV234" s="1">
        <f t="shared" ref="CV234:CV268" si="157">BI234</f>
        <v>0</v>
      </c>
      <c r="CW234" s="1">
        <f t="shared" ref="CW234:CW268" si="158">BZ234</f>
        <v>0</v>
      </c>
      <c r="CX234" s="1">
        <f t="shared" ref="CX234:CX268" si="159">BY234</f>
        <v>0</v>
      </c>
      <c r="DK234" s="1">
        <f t="shared" si="151"/>
        <v>0</v>
      </c>
      <c r="DL234" s="1">
        <f t="shared" si="152"/>
        <v>0</v>
      </c>
    </row>
    <row r="235" spans="1:116" s="1" customFormat="1" ht="12" customHeight="1">
      <c r="A235" s="1">
        <f t="shared" ref="A235:A268" si="160">A234+1</f>
        <v>2</v>
      </c>
      <c r="B235" s="4">
        <f t="shared" ref="B235:B268" si="161">B234+7</f>
        <v>41187</v>
      </c>
      <c r="C235" s="4">
        <f t="shared" ref="C235:C268" si="162">C234+7</f>
        <v>41193</v>
      </c>
      <c r="D235" s="5" t="s">
        <v>14</v>
      </c>
      <c r="F235" s="5" t="s">
        <v>169</v>
      </c>
      <c r="G235" s="5" t="s">
        <v>169</v>
      </c>
      <c r="H235" s="5"/>
      <c r="I235" s="5"/>
      <c r="J235" s="5"/>
      <c r="K235" s="15">
        <v>53.07</v>
      </c>
      <c r="L235" s="1">
        <f t="shared" ref="L235:L268" si="163">L234+K235</f>
        <v>95.17</v>
      </c>
      <c r="M235" s="15">
        <v>2.00999999999999</v>
      </c>
      <c r="N235" s="15">
        <v>1446.5699999999899</v>
      </c>
      <c r="P235" s="1">
        <f t="shared" ref="P235:P268" si="164">P234+N235</f>
        <v>2717.4099999999798</v>
      </c>
      <c r="Q235" s="109" t="str">
        <f t="shared" si="153"/>
        <v/>
      </c>
      <c r="T235" s="15">
        <v>75</v>
      </c>
      <c r="U235" s="15">
        <v>3.29</v>
      </c>
      <c r="V235" s="15">
        <v>2.73</v>
      </c>
      <c r="W235" s="15">
        <v>27.67</v>
      </c>
      <c r="X235" s="15">
        <v>52.51</v>
      </c>
      <c r="AL235" s="26">
        <v>0</v>
      </c>
      <c r="AM235" s="39">
        <v>40</v>
      </c>
      <c r="AO235" s="39">
        <v>230</v>
      </c>
      <c r="AP235" s="39">
        <f t="shared" ref="AP235:AP256" si="165">AL235+AM235+(AO234-AO235)</f>
        <v>44</v>
      </c>
      <c r="AQ235" s="39">
        <f t="shared" ref="AQ235:AQ256" si="166">AP235+AQ234</f>
        <v>-190</v>
      </c>
      <c r="AR235" s="12"/>
      <c r="BF235" s="110">
        <f t="shared" ref="BF235:BF268" si="167">IF(K235=0,0,IF(BE235&lt;&gt;"",BF234+1,BF234))</f>
        <v>0</v>
      </c>
      <c r="BM235" s="1">
        <v>13.8</v>
      </c>
      <c r="BN235" s="1">
        <v>13.8</v>
      </c>
      <c r="BO235" s="1">
        <v>1</v>
      </c>
      <c r="BP235" s="1">
        <v>100</v>
      </c>
      <c r="CG235" s="39">
        <f t="shared" ref="CG235:CM244" si="168">CG200</f>
        <v>0</v>
      </c>
      <c r="CH235" s="39">
        <f t="shared" si="168"/>
        <v>0</v>
      </c>
      <c r="CI235" s="39">
        <f t="shared" si="168"/>
        <v>0</v>
      </c>
      <c r="CJ235" s="39">
        <f t="shared" si="168"/>
        <v>0</v>
      </c>
      <c r="CK235" s="39">
        <f t="shared" si="168"/>
        <v>0</v>
      </c>
      <c r="CL235" s="39">
        <f t="shared" si="168"/>
        <v>0</v>
      </c>
      <c r="CM235" s="39">
        <f t="shared" si="168"/>
        <v>0</v>
      </c>
      <c r="CO235" s="6"/>
      <c r="CP235" s="6"/>
      <c r="CS235" s="1">
        <f t="shared" si="154"/>
        <v>53.07</v>
      </c>
      <c r="CT235" s="1">
        <f t="shared" si="155"/>
        <v>13.8</v>
      </c>
      <c r="CU235" s="1">
        <f t="shared" si="156"/>
        <v>0</v>
      </c>
      <c r="CV235" s="1">
        <f t="shared" si="157"/>
        <v>0</v>
      </c>
      <c r="CW235" s="1">
        <f t="shared" si="158"/>
        <v>0</v>
      </c>
      <c r="CX235" s="1">
        <f t="shared" si="159"/>
        <v>0</v>
      </c>
      <c r="DK235" s="1">
        <f t="shared" si="151"/>
        <v>0</v>
      </c>
      <c r="DL235" s="1">
        <f t="shared" si="152"/>
        <v>0</v>
      </c>
    </row>
    <row r="236" spans="1:116" s="1" customFormat="1" ht="12" customHeight="1">
      <c r="A236" s="1">
        <f t="shared" si="160"/>
        <v>3</v>
      </c>
      <c r="B236" s="4">
        <f t="shared" si="161"/>
        <v>41194</v>
      </c>
      <c r="C236" s="4">
        <f t="shared" si="162"/>
        <v>41200</v>
      </c>
      <c r="D236" s="5" t="s">
        <v>14</v>
      </c>
      <c r="F236" s="5" t="s">
        <v>169</v>
      </c>
      <c r="G236" s="5" t="s">
        <v>169</v>
      </c>
      <c r="H236" s="5"/>
      <c r="I236" s="5"/>
      <c r="J236" s="5"/>
      <c r="K236" s="15">
        <v>43.93</v>
      </c>
      <c r="L236" s="1">
        <f t="shared" si="163"/>
        <v>139.1</v>
      </c>
      <c r="M236" s="15">
        <v>2.62</v>
      </c>
      <c r="N236" s="15">
        <v>908.00999999999897</v>
      </c>
      <c r="P236" s="1">
        <f t="shared" si="164"/>
        <v>3625.4199999999787</v>
      </c>
      <c r="Q236" s="109">
        <f t="shared" si="153"/>
        <v>3470</v>
      </c>
      <c r="T236" s="15">
        <v>75</v>
      </c>
      <c r="U236" s="15">
        <v>3.29</v>
      </c>
      <c r="V236" s="15">
        <v>2.0699999999999901</v>
      </c>
      <c r="W236" s="15"/>
      <c r="X236" s="15"/>
      <c r="AL236" s="26">
        <v>26.92</v>
      </c>
      <c r="AM236" s="39">
        <v>40</v>
      </c>
      <c r="AO236" s="39">
        <v>227</v>
      </c>
      <c r="AP236" s="39">
        <f t="shared" si="165"/>
        <v>69.92</v>
      </c>
      <c r="AQ236" s="39">
        <f t="shared" si="166"/>
        <v>-120.08</v>
      </c>
      <c r="AR236" s="12"/>
      <c r="AT236" s="15">
        <v>3.47</v>
      </c>
      <c r="AV236" s="15"/>
      <c r="AW236" s="15">
        <v>7.93</v>
      </c>
      <c r="AX236" s="15"/>
      <c r="AY236" s="15">
        <v>0.46</v>
      </c>
      <c r="BA236" s="15"/>
      <c r="BE236" s="1">
        <v>3470</v>
      </c>
      <c r="BF236" s="110">
        <f t="shared" si="167"/>
        <v>1</v>
      </c>
      <c r="BM236" s="1">
        <v>25.000000000000004</v>
      </c>
      <c r="BN236" s="1">
        <v>38.800000000000004</v>
      </c>
      <c r="BO236" s="1">
        <v>1</v>
      </c>
      <c r="BP236" s="1">
        <v>100</v>
      </c>
      <c r="CG236" s="39">
        <f t="shared" si="168"/>
        <v>0</v>
      </c>
      <c r="CH236" s="39">
        <f t="shared" si="168"/>
        <v>0</v>
      </c>
      <c r="CI236" s="39">
        <f t="shared" si="168"/>
        <v>0</v>
      </c>
      <c r="CJ236" s="39">
        <f t="shared" si="168"/>
        <v>0</v>
      </c>
      <c r="CK236" s="39">
        <f t="shared" si="168"/>
        <v>0</v>
      </c>
      <c r="CL236" s="39">
        <f t="shared" si="168"/>
        <v>0</v>
      </c>
      <c r="CM236" s="39">
        <f t="shared" si="168"/>
        <v>0</v>
      </c>
      <c r="CO236" s="6"/>
      <c r="CP236" s="6"/>
      <c r="CS236" s="1">
        <f t="shared" si="154"/>
        <v>43.93</v>
      </c>
      <c r="CT236" s="1">
        <f t="shared" si="155"/>
        <v>25.000000000000004</v>
      </c>
      <c r="CU236" s="1">
        <f t="shared" si="156"/>
        <v>0</v>
      </c>
      <c r="CV236" s="1">
        <f t="shared" si="157"/>
        <v>0</v>
      </c>
      <c r="CW236" s="1">
        <f t="shared" si="158"/>
        <v>0</v>
      </c>
      <c r="CX236" s="1">
        <f t="shared" si="159"/>
        <v>0</v>
      </c>
      <c r="DK236" s="1">
        <f t="shared" si="151"/>
        <v>0</v>
      </c>
      <c r="DL236" s="1">
        <f t="shared" si="152"/>
        <v>0</v>
      </c>
    </row>
    <row r="237" spans="1:116" s="1" customFormat="1" ht="12" customHeight="1">
      <c r="A237" s="1">
        <f t="shared" si="160"/>
        <v>4</v>
      </c>
      <c r="B237" s="4">
        <f t="shared" si="161"/>
        <v>41201</v>
      </c>
      <c r="C237" s="4">
        <f t="shared" si="162"/>
        <v>41207</v>
      </c>
      <c r="D237" s="5" t="s">
        <v>14</v>
      </c>
      <c r="F237" s="5" t="s">
        <v>169</v>
      </c>
      <c r="G237" s="5" t="s">
        <v>169</v>
      </c>
      <c r="H237" s="5"/>
      <c r="I237" s="5"/>
      <c r="J237" s="5"/>
      <c r="K237" s="15">
        <v>40.659999999999897</v>
      </c>
      <c r="L237" s="1">
        <f t="shared" si="163"/>
        <v>179.75999999999988</v>
      </c>
      <c r="M237" s="15">
        <v>0.8</v>
      </c>
      <c r="N237" s="15">
        <v>1367.21</v>
      </c>
      <c r="P237" s="1">
        <f t="shared" si="164"/>
        <v>4992.6299999999792</v>
      </c>
      <c r="Q237" s="109">
        <f t="shared" si="153"/>
        <v>4837.21</v>
      </c>
      <c r="T237" s="15">
        <v>80</v>
      </c>
      <c r="U237" s="15">
        <v>4.24</v>
      </c>
      <c r="V237" s="15">
        <v>3.3599999999999901</v>
      </c>
      <c r="W237" s="15">
        <v>30.49</v>
      </c>
      <c r="X237" s="15">
        <v>63.62</v>
      </c>
      <c r="AL237" s="26">
        <v>0</v>
      </c>
      <c r="AM237" s="39">
        <v>30</v>
      </c>
      <c r="AO237" s="39">
        <v>268</v>
      </c>
      <c r="AP237" s="39">
        <f t="shared" si="165"/>
        <v>-11</v>
      </c>
      <c r="AQ237" s="39">
        <f t="shared" si="166"/>
        <v>-131.07999999999998</v>
      </c>
      <c r="AR237" s="12"/>
      <c r="BF237" s="110">
        <f t="shared" si="167"/>
        <v>1</v>
      </c>
      <c r="BM237" s="1">
        <v>26.000000000000021</v>
      </c>
      <c r="BN237" s="1">
        <v>64.800000000000026</v>
      </c>
      <c r="BO237" s="1">
        <v>1</v>
      </c>
      <c r="BP237" s="1">
        <v>100</v>
      </c>
      <c r="CG237" s="39">
        <f t="shared" si="168"/>
        <v>0</v>
      </c>
      <c r="CH237" s="39">
        <f t="shared" si="168"/>
        <v>0</v>
      </c>
      <c r="CI237" s="39">
        <f t="shared" si="168"/>
        <v>0</v>
      </c>
      <c r="CJ237" s="39">
        <f t="shared" si="168"/>
        <v>0</v>
      </c>
      <c r="CK237" s="39">
        <f t="shared" si="168"/>
        <v>0</v>
      </c>
      <c r="CL237" s="39">
        <f t="shared" si="168"/>
        <v>0</v>
      </c>
      <c r="CM237" s="39">
        <f t="shared" si="168"/>
        <v>0</v>
      </c>
      <c r="CO237" s="6"/>
      <c r="CP237" s="6"/>
      <c r="CS237" s="1">
        <f t="shared" si="154"/>
        <v>40.659999999999897</v>
      </c>
      <c r="CT237" s="1">
        <f t="shared" si="155"/>
        <v>26.000000000000021</v>
      </c>
      <c r="CU237" s="1">
        <f t="shared" si="156"/>
        <v>0</v>
      </c>
      <c r="CV237" s="1">
        <f t="shared" si="157"/>
        <v>0</v>
      </c>
      <c r="CW237" s="1">
        <f t="shared" si="158"/>
        <v>0</v>
      </c>
      <c r="CX237" s="1">
        <f t="shared" si="159"/>
        <v>0</v>
      </c>
      <c r="DK237" s="1">
        <f t="shared" si="151"/>
        <v>0</v>
      </c>
      <c r="DL237" s="1">
        <f t="shared" si="152"/>
        <v>0</v>
      </c>
    </row>
    <row r="238" spans="1:116" s="1" customFormat="1" ht="12" customHeight="1">
      <c r="A238" s="1">
        <f t="shared" si="160"/>
        <v>5</v>
      </c>
      <c r="B238" s="4">
        <f t="shared" si="161"/>
        <v>41208</v>
      </c>
      <c r="C238" s="4">
        <f t="shared" si="162"/>
        <v>41214</v>
      </c>
      <c r="D238" s="5" t="s">
        <v>14</v>
      </c>
      <c r="F238" s="5" t="s">
        <v>169</v>
      </c>
      <c r="G238" s="5" t="s">
        <v>169</v>
      </c>
      <c r="H238" s="5"/>
      <c r="I238" s="5"/>
      <c r="J238" s="5"/>
      <c r="K238" s="15">
        <v>48.619999999999898</v>
      </c>
      <c r="L238" s="1">
        <f t="shared" si="163"/>
        <v>228.37999999999977</v>
      </c>
      <c r="M238" s="15">
        <v>4.3799999999999901</v>
      </c>
      <c r="N238" s="15">
        <v>1728.48</v>
      </c>
      <c r="P238" s="1">
        <f t="shared" si="164"/>
        <v>6721.1099999999788</v>
      </c>
      <c r="Q238" s="109">
        <f t="shared" si="153"/>
        <v>6565.6900000000005</v>
      </c>
      <c r="T238" s="15">
        <v>80</v>
      </c>
      <c r="U238" s="15">
        <v>4.24</v>
      </c>
      <c r="V238" s="15">
        <v>3.56</v>
      </c>
      <c r="W238" s="15"/>
      <c r="X238" s="15"/>
      <c r="AL238" s="26">
        <v>4.57</v>
      </c>
      <c r="AM238" s="39">
        <v>35</v>
      </c>
      <c r="AO238" s="39">
        <v>251</v>
      </c>
      <c r="AP238" s="39">
        <f t="shared" si="165"/>
        <v>56.57</v>
      </c>
      <c r="AQ238" s="39">
        <f t="shared" si="166"/>
        <v>-74.509999999999991</v>
      </c>
      <c r="AR238" s="12"/>
      <c r="AT238" s="15"/>
      <c r="AV238" s="15">
        <v>0.75</v>
      </c>
      <c r="AW238" s="15"/>
      <c r="AX238" s="15">
        <v>1.65</v>
      </c>
      <c r="AY238" s="15">
        <v>0.65</v>
      </c>
      <c r="BA238" s="15"/>
      <c r="BD238" s="1">
        <v>75</v>
      </c>
      <c r="BF238" s="110">
        <f t="shared" si="167"/>
        <v>1</v>
      </c>
      <c r="BM238" s="1">
        <v>26.999999999999986</v>
      </c>
      <c r="BN238" s="1">
        <v>91.800000000000011</v>
      </c>
      <c r="BO238" s="1">
        <v>1</v>
      </c>
      <c r="BP238" s="1">
        <v>100</v>
      </c>
      <c r="CG238" s="39">
        <f t="shared" si="168"/>
        <v>0</v>
      </c>
      <c r="CH238" s="39">
        <f t="shared" si="168"/>
        <v>0</v>
      </c>
      <c r="CI238" s="39">
        <f t="shared" si="168"/>
        <v>0</v>
      </c>
      <c r="CJ238" s="39">
        <f t="shared" si="168"/>
        <v>0</v>
      </c>
      <c r="CK238" s="39">
        <f t="shared" si="168"/>
        <v>0</v>
      </c>
      <c r="CL238" s="39">
        <f t="shared" si="168"/>
        <v>0</v>
      </c>
      <c r="CM238" s="39">
        <f t="shared" si="168"/>
        <v>0</v>
      </c>
      <c r="CO238" s="6"/>
      <c r="CP238" s="6"/>
      <c r="CS238" s="1">
        <f t="shared" si="154"/>
        <v>48.619999999999898</v>
      </c>
      <c r="CT238" s="1">
        <f t="shared" si="155"/>
        <v>26.999999999999986</v>
      </c>
      <c r="CU238" s="1">
        <f t="shared" si="156"/>
        <v>0</v>
      </c>
      <c r="CV238" s="1">
        <f t="shared" si="157"/>
        <v>0</v>
      </c>
      <c r="CW238" s="1">
        <f t="shared" si="158"/>
        <v>0</v>
      </c>
      <c r="CX238" s="1">
        <f t="shared" si="159"/>
        <v>0</v>
      </c>
      <c r="DK238" s="1">
        <f t="shared" si="151"/>
        <v>0</v>
      </c>
      <c r="DL238" s="1">
        <f t="shared" si="152"/>
        <v>0</v>
      </c>
    </row>
    <row r="239" spans="1:116" s="1" customFormat="1" ht="12" customHeight="1">
      <c r="A239" s="1">
        <f t="shared" si="160"/>
        <v>6</v>
      </c>
      <c r="B239" s="4">
        <f t="shared" si="161"/>
        <v>41215</v>
      </c>
      <c r="C239" s="4">
        <f t="shared" si="162"/>
        <v>41221</v>
      </c>
      <c r="D239" s="5" t="s">
        <v>14</v>
      </c>
      <c r="F239" s="5" t="s">
        <v>169</v>
      </c>
      <c r="G239" s="5" t="s">
        <v>169</v>
      </c>
      <c r="H239" s="5"/>
      <c r="I239" s="5"/>
      <c r="J239" s="5"/>
      <c r="K239" s="15">
        <v>36.3599999999999</v>
      </c>
      <c r="L239" s="1">
        <f t="shared" si="163"/>
        <v>264.73999999999967</v>
      </c>
      <c r="M239" s="15">
        <v>30.329999999999899</v>
      </c>
      <c r="N239" s="15">
        <v>1066.3399999999899</v>
      </c>
      <c r="P239" s="1">
        <f t="shared" si="164"/>
        <v>7787.4499999999689</v>
      </c>
      <c r="Q239" s="109">
        <f t="shared" si="153"/>
        <v>7632.0299999999907</v>
      </c>
      <c r="T239" s="15">
        <v>83.999999999999901</v>
      </c>
      <c r="U239" s="15">
        <v>6.5199999999999898</v>
      </c>
      <c r="V239" s="15">
        <v>2.93</v>
      </c>
      <c r="W239" s="15">
        <v>26.1</v>
      </c>
      <c r="X239" s="15">
        <v>60.45</v>
      </c>
      <c r="AL239" s="26">
        <v>3.81</v>
      </c>
      <c r="AM239" s="39">
        <v>40</v>
      </c>
      <c r="AO239" s="39">
        <v>240</v>
      </c>
      <c r="AP239" s="39">
        <f t="shared" si="165"/>
        <v>54.81</v>
      </c>
      <c r="AQ239" s="39">
        <f t="shared" si="166"/>
        <v>-19.699999999999989</v>
      </c>
      <c r="AR239" s="12"/>
      <c r="BF239" s="110">
        <f t="shared" si="167"/>
        <v>1</v>
      </c>
      <c r="BM239" s="1">
        <v>27.400000000000034</v>
      </c>
      <c r="BN239" s="1">
        <v>119.20000000000005</v>
      </c>
      <c r="BO239" s="1">
        <v>1</v>
      </c>
      <c r="BP239" s="1">
        <v>100</v>
      </c>
      <c r="CG239" s="39">
        <f t="shared" si="168"/>
        <v>0</v>
      </c>
      <c r="CH239" s="39">
        <f t="shared" si="168"/>
        <v>0</v>
      </c>
      <c r="CI239" s="39">
        <f t="shared" si="168"/>
        <v>0</v>
      </c>
      <c r="CJ239" s="39">
        <f t="shared" si="168"/>
        <v>0</v>
      </c>
      <c r="CK239" s="39">
        <f t="shared" si="168"/>
        <v>0</v>
      </c>
      <c r="CL239" s="39">
        <f t="shared" si="168"/>
        <v>0</v>
      </c>
      <c r="CM239" s="39">
        <f t="shared" si="168"/>
        <v>0</v>
      </c>
      <c r="CO239" s="6"/>
      <c r="CP239" s="6"/>
      <c r="CS239" s="1">
        <f t="shared" si="154"/>
        <v>36.3599999999999</v>
      </c>
      <c r="CT239" s="1">
        <f t="shared" si="155"/>
        <v>27.400000000000034</v>
      </c>
      <c r="CU239" s="1">
        <f t="shared" si="156"/>
        <v>0</v>
      </c>
      <c r="CV239" s="1">
        <f t="shared" si="157"/>
        <v>0</v>
      </c>
      <c r="CW239" s="1">
        <f t="shared" si="158"/>
        <v>0</v>
      </c>
      <c r="CX239" s="1">
        <f t="shared" si="159"/>
        <v>0</v>
      </c>
      <c r="DK239" s="1">
        <f t="shared" si="151"/>
        <v>0</v>
      </c>
      <c r="DL239" s="1">
        <f t="shared" si="152"/>
        <v>0</v>
      </c>
    </row>
    <row r="240" spans="1:116" s="1" customFormat="1" ht="12" customHeight="1">
      <c r="A240" s="1">
        <f t="shared" si="160"/>
        <v>7</v>
      </c>
      <c r="B240" s="4">
        <f t="shared" si="161"/>
        <v>41222</v>
      </c>
      <c r="C240" s="4">
        <f t="shared" si="162"/>
        <v>41228</v>
      </c>
      <c r="D240" s="5" t="s">
        <v>14</v>
      </c>
      <c r="F240" s="5" t="s">
        <v>169</v>
      </c>
      <c r="G240" s="5" t="s">
        <v>169</v>
      </c>
      <c r="H240" s="5"/>
      <c r="I240" s="5"/>
      <c r="J240" s="5"/>
      <c r="K240" s="15">
        <v>34.090000000000003</v>
      </c>
      <c r="L240" s="1">
        <f t="shared" si="163"/>
        <v>298.8299999999997</v>
      </c>
      <c r="M240" s="15">
        <v>37.57</v>
      </c>
      <c r="N240" s="15">
        <v>1008.11</v>
      </c>
      <c r="P240" s="1">
        <f t="shared" si="164"/>
        <v>8795.5599999999686</v>
      </c>
      <c r="Q240" s="109">
        <f t="shared" si="153"/>
        <v>8640.1399999999903</v>
      </c>
      <c r="T240" s="15">
        <v>83.999999999999901</v>
      </c>
      <c r="U240" s="15">
        <v>6.5199999999999898</v>
      </c>
      <c r="V240" s="15">
        <v>2.96</v>
      </c>
      <c r="W240" s="15"/>
      <c r="X240" s="15"/>
      <c r="AL240" s="26">
        <v>0.5</v>
      </c>
      <c r="AM240" s="39">
        <v>40</v>
      </c>
      <c r="AO240" s="39">
        <v>248</v>
      </c>
      <c r="AP240" s="39">
        <f t="shared" si="165"/>
        <v>32.5</v>
      </c>
      <c r="AQ240" s="39">
        <f t="shared" si="166"/>
        <v>12.800000000000011</v>
      </c>
      <c r="AR240" s="12"/>
      <c r="BF240" s="110">
        <f t="shared" si="167"/>
        <v>1</v>
      </c>
      <c r="BM240" s="1">
        <v>28</v>
      </c>
      <c r="BN240" s="1">
        <v>147.20000000000005</v>
      </c>
      <c r="BO240" s="1">
        <v>1</v>
      </c>
      <c r="BP240" s="1">
        <v>100</v>
      </c>
      <c r="CG240" s="39">
        <f t="shared" si="168"/>
        <v>0</v>
      </c>
      <c r="CH240" s="39">
        <f t="shared" si="168"/>
        <v>0</v>
      </c>
      <c r="CI240" s="39">
        <f t="shared" si="168"/>
        <v>0</v>
      </c>
      <c r="CJ240" s="39">
        <f t="shared" si="168"/>
        <v>0</v>
      </c>
      <c r="CK240" s="39">
        <f t="shared" si="168"/>
        <v>0</v>
      </c>
      <c r="CL240" s="39">
        <f t="shared" si="168"/>
        <v>0</v>
      </c>
      <c r="CM240" s="39">
        <f t="shared" si="168"/>
        <v>0</v>
      </c>
      <c r="CO240" s="6"/>
      <c r="CP240" s="6"/>
      <c r="CS240" s="1">
        <f t="shared" si="154"/>
        <v>34.090000000000003</v>
      </c>
      <c r="CT240" s="1">
        <f t="shared" si="155"/>
        <v>28</v>
      </c>
      <c r="CU240" s="1">
        <f t="shared" si="156"/>
        <v>0</v>
      </c>
      <c r="CV240" s="1">
        <f t="shared" si="157"/>
        <v>0</v>
      </c>
      <c r="CW240" s="1">
        <f t="shared" si="158"/>
        <v>0</v>
      </c>
      <c r="CX240" s="1">
        <f t="shared" si="159"/>
        <v>0</v>
      </c>
      <c r="DK240" s="1">
        <f t="shared" si="151"/>
        <v>0</v>
      </c>
      <c r="DL240" s="1">
        <f t="shared" si="152"/>
        <v>0</v>
      </c>
    </row>
    <row r="241" spans="1:116" s="1" customFormat="1" ht="12" customHeight="1">
      <c r="A241" s="1">
        <f t="shared" si="160"/>
        <v>8</v>
      </c>
      <c r="B241" s="4">
        <f t="shared" si="161"/>
        <v>41229</v>
      </c>
      <c r="C241" s="4">
        <f t="shared" si="162"/>
        <v>41235</v>
      </c>
      <c r="D241" s="5" t="s">
        <v>14</v>
      </c>
      <c r="F241" s="5" t="s">
        <v>169</v>
      </c>
      <c r="G241" s="5" t="s">
        <v>169</v>
      </c>
      <c r="H241" s="5"/>
      <c r="I241" s="5"/>
      <c r="J241" s="5"/>
      <c r="K241" s="15">
        <v>56.93</v>
      </c>
      <c r="L241" s="1">
        <f t="shared" si="163"/>
        <v>355.75999999999971</v>
      </c>
      <c r="M241" s="15">
        <v>18.1299999999999</v>
      </c>
      <c r="N241" s="15">
        <v>1708.77</v>
      </c>
      <c r="P241" s="1">
        <f t="shared" si="164"/>
        <v>10504.329999999969</v>
      </c>
      <c r="Q241" s="109">
        <f t="shared" si="153"/>
        <v>10348.909999999991</v>
      </c>
      <c r="T241" s="15">
        <v>87</v>
      </c>
      <c r="U241" s="15">
        <v>7.58</v>
      </c>
      <c r="V241" s="15">
        <v>3</v>
      </c>
      <c r="W241" s="15">
        <v>23.92</v>
      </c>
      <c r="X241" s="15">
        <v>57.22</v>
      </c>
      <c r="AL241" s="26">
        <v>0.25</v>
      </c>
      <c r="AM241" s="39">
        <v>35</v>
      </c>
      <c r="AO241" s="39">
        <v>238</v>
      </c>
      <c r="AP241" s="39">
        <f t="shared" si="165"/>
        <v>45.25</v>
      </c>
      <c r="AQ241" s="39">
        <f t="shared" si="166"/>
        <v>58.050000000000011</v>
      </c>
      <c r="AR241" s="12"/>
      <c r="AT241" s="15">
        <v>4.68</v>
      </c>
      <c r="AV241" s="15">
        <v>0.94</v>
      </c>
      <c r="AW241" s="15">
        <v>4.97</v>
      </c>
      <c r="AX241" s="15">
        <v>4.83</v>
      </c>
      <c r="AY241" s="15">
        <v>0.45</v>
      </c>
      <c r="BA241" s="15"/>
      <c r="BD241" s="1">
        <v>94</v>
      </c>
      <c r="BE241" s="1">
        <v>4680</v>
      </c>
      <c r="BF241" s="110">
        <f t="shared" si="167"/>
        <v>2</v>
      </c>
      <c r="BM241" s="1">
        <v>28.399999999999977</v>
      </c>
      <c r="BN241" s="1">
        <v>175.60000000000002</v>
      </c>
      <c r="BO241" s="1">
        <v>1</v>
      </c>
      <c r="BP241" s="1">
        <v>100</v>
      </c>
      <c r="CG241" s="39">
        <f t="shared" si="168"/>
        <v>0</v>
      </c>
      <c r="CH241" s="39">
        <f t="shared" si="168"/>
        <v>0</v>
      </c>
      <c r="CI241" s="39">
        <f t="shared" si="168"/>
        <v>0</v>
      </c>
      <c r="CJ241" s="39">
        <f t="shared" si="168"/>
        <v>0</v>
      </c>
      <c r="CK241" s="39">
        <f t="shared" si="168"/>
        <v>0</v>
      </c>
      <c r="CL241" s="39">
        <f t="shared" si="168"/>
        <v>0</v>
      </c>
      <c r="CM241" s="39">
        <f t="shared" si="168"/>
        <v>0</v>
      </c>
      <c r="CO241" s="6"/>
      <c r="CP241" s="6"/>
      <c r="CS241" s="1">
        <f t="shared" si="154"/>
        <v>56.93</v>
      </c>
      <c r="CT241" s="1">
        <f t="shared" si="155"/>
        <v>28.399999999999977</v>
      </c>
      <c r="CU241" s="1">
        <f t="shared" si="156"/>
        <v>0</v>
      </c>
      <c r="CV241" s="1">
        <f t="shared" si="157"/>
        <v>0</v>
      </c>
      <c r="CW241" s="1">
        <f t="shared" si="158"/>
        <v>0</v>
      </c>
      <c r="CX241" s="1">
        <f t="shared" si="159"/>
        <v>0</v>
      </c>
      <c r="DK241" s="1">
        <f t="shared" si="151"/>
        <v>0</v>
      </c>
      <c r="DL241" s="1">
        <f t="shared" si="152"/>
        <v>0</v>
      </c>
    </row>
    <row r="242" spans="1:116" s="1" customFormat="1" ht="12" customHeight="1">
      <c r="A242" s="1">
        <f t="shared" si="160"/>
        <v>9</v>
      </c>
      <c r="B242" s="4">
        <f t="shared" si="161"/>
        <v>41236</v>
      </c>
      <c r="C242" s="4">
        <f t="shared" si="162"/>
        <v>41242</v>
      </c>
      <c r="D242" s="5" t="s">
        <v>14</v>
      </c>
      <c r="F242" s="5" t="s">
        <v>169</v>
      </c>
      <c r="G242" s="5" t="s">
        <v>169</v>
      </c>
      <c r="H242" s="5"/>
      <c r="I242" s="5"/>
      <c r="J242" s="5"/>
      <c r="K242" s="15">
        <v>61.46</v>
      </c>
      <c r="L242" s="1">
        <f t="shared" si="163"/>
        <v>417.21999999999969</v>
      </c>
      <c r="M242" s="15">
        <v>2.64</v>
      </c>
      <c r="N242" s="15">
        <v>1947.5599999999899</v>
      </c>
      <c r="P242" s="1">
        <f t="shared" si="164"/>
        <v>12451.889999999959</v>
      </c>
      <c r="Q242" s="109">
        <f t="shared" si="153"/>
        <v>12296.469999999981</v>
      </c>
      <c r="T242" s="15">
        <v>87</v>
      </c>
      <c r="U242" s="15">
        <v>7.58</v>
      </c>
      <c r="V242" s="15">
        <v>3.1699999999999902</v>
      </c>
      <c r="W242" s="15"/>
      <c r="X242" s="15"/>
      <c r="AL242" s="26">
        <v>0</v>
      </c>
      <c r="AM242" s="39">
        <v>60</v>
      </c>
      <c r="AO242" s="39">
        <v>237</v>
      </c>
      <c r="AP242" s="39">
        <f t="shared" si="165"/>
        <v>61</v>
      </c>
      <c r="AQ242" s="39">
        <f t="shared" si="166"/>
        <v>119.05000000000001</v>
      </c>
      <c r="AR242" s="12"/>
      <c r="BF242" s="110">
        <f t="shared" si="167"/>
        <v>2</v>
      </c>
      <c r="BM242" s="1">
        <v>28.69999999999996</v>
      </c>
      <c r="BN242" s="1">
        <v>204.29999999999998</v>
      </c>
      <c r="BO242" s="1">
        <v>1</v>
      </c>
      <c r="BP242" s="1">
        <v>100</v>
      </c>
      <c r="CG242" s="39">
        <f t="shared" si="168"/>
        <v>0</v>
      </c>
      <c r="CH242" s="39">
        <f t="shared" si="168"/>
        <v>0</v>
      </c>
      <c r="CI242" s="39">
        <f t="shared" si="168"/>
        <v>0</v>
      </c>
      <c r="CJ242" s="39">
        <f t="shared" si="168"/>
        <v>0</v>
      </c>
      <c r="CK242" s="39">
        <f t="shared" si="168"/>
        <v>0</v>
      </c>
      <c r="CL242" s="39">
        <f t="shared" si="168"/>
        <v>0</v>
      </c>
      <c r="CM242" s="39">
        <f t="shared" si="168"/>
        <v>0</v>
      </c>
      <c r="CO242" s="6"/>
      <c r="CP242" s="6"/>
      <c r="CS242" s="1">
        <f t="shared" si="154"/>
        <v>61.46</v>
      </c>
      <c r="CT242" s="1">
        <f t="shared" si="155"/>
        <v>28.69999999999996</v>
      </c>
      <c r="CU242" s="1">
        <f t="shared" si="156"/>
        <v>0</v>
      </c>
      <c r="CV242" s="1">
        <f t="shared" si="157"/>
        <v>0</v>
      </c>
      <c r="CW242" s="1">
        <f t="shared" si="158"/>
        <v>0</v>
      </c>
      <c r="CX242" s="1">
        <f t="shared" si="159"/>
        <v>0</v>
      </c>
      <c r="DK242" s="1">
        <f t="shared" si="151"/>
        <v>0</v>
      </c>
      <c r="DL242" s="1">
        <f t="shared" si="152"/>
        <v>0</v>
      </c>
    </row>
    <row r="243" spans="1:116" s="1" customFormat="1" ht="12" customHeight="1">
      <c r="A243" s="1">
        <f t="shared" si="160"/>
        <v>10</v>
      </c>
      <c r="B243" s="4">
        <f t="shared" si="161"/>
        <v>41243</v>
      </c>
      <c r="C243" s="4">
        <f t="shared" si="162"/>
        <v>41249</v>
      </c>
      <c r="D243" s="5" t="s">
        <v>14</v>
      </c>
      <c r="F243" s="5" t="s">
        <v>169</v>
      </c>
      <c r="G243" s="5" t="s">
        <v>169</v>
      </c>
      <c r="H243" s="5"/>
      <c r="I243" s="5"/>
      <c r="J243" s="5"/>
      <c r="K243" s="15">
        <v>22.18</v>
      </c>
      <c r="L243" s="1">
        <f t="shared" si="163"/>
        <v>439.39999999999969</v>
      </c>
      <c r="M243" s="15">
        <v>21.3</v>
      </c>
      <c r="N243" s="15">
        <v>810.23</v>
      </c>
      <c r="P243" s="1">
        <f t="shared" si="164"/>
        <v>13262.119999999959</v>
      </c>
      <c r="Q243" s="109">
        <f t="shared" si="153"/>
        <v>13106.699999999981</v>
      </c>
      <c r="T243" s="15">
        <v>82.999999999999901</v>
      </c>
      <c r="U243" s="15">
        <v>5.8899999999999899</v>
      </c>
      <c r="V243" s="15">
        <v>3.6499999999999901</v>
      </c>
      <c r="W243" s="15">
        <v>12.1</v>
      </c>
      <c r="X243" s="15">
        <v>27.38</v>
      </c>
      <c r="AL243" s="26">
        <v>56.13</v>
      </c>
      <c r="AM243" s="39">
        <v>0</v>
      </c>
      <c r="AO243" s="39">
        <v>303</v>
      </c>
      <c r="AP243" s="39">
        <f t="shared" si="165"/>
        <v>-9.8699999999999974</v>
      </c>
      <c r="AQ243" s="39">
        <f t="shared" si="166"/>
        <v>109.18</v>
      </c>
      <c r="AR243" s="12"/>
      <c r="BF243" s="110">
        <f t="shared" si="167"/>
        <v>2</v>
      </c>
      <c r="BM243" s="1">
        <v>28.999999999999972</v>
      </c>
      <c r="BN243" s="1">
        <v>233.29999999999995</v>
      </c>
      <c r="BO243" s="1">
        <v>1</v>
      </c>
      <c r="BP243" s="1">
        <v>100</v>
      </c>
      <c r="CG243" s="39">
        <f t="shared" si="168"/>
        <v>15.51</v>
      </c>
      <c r="CH243" s="39">
        <f t="shared" si="168"/>
        <v>55.737142857142864</v>
      </c>
      <c r="CI243" s="39">
        <f t="shared" si="168"/>
        <v>1.0542857142857143</v>
      </c>
      <c r="CJ243" s="39">
        <f t="shared" si="168"/>
        <v>16.767142857142858</v>
      </c>
      <c r="CK243" s="39">
        <f t="shared" si="168"/>
        <v>25.419999999999998</v>
      </c>
      <c r="CL243" s="39">
        <f t="shared" si="168"/>
        <v>0</v>
      </c>
      <c r="CM243" s="39">
        <f t="shared" si="168"/>
        <v>1.2314285714285713</v>
      </c>
      <c r="CO243" s="6"/>
      <c r="CP243" s="6"/>
      <c r="CS243" s="1">
        <f t="shared" si="154"/>
        <v>22.18</v>
      </c>
      <c r="CT243" s="1">
        <f t="shared" si="155"/>
        <v>28.999999999999972</v>
      </c>
      <c r="CU243" s="1">
        <f t="shared" si="156"/>
        <v>0</v>
      </c>
      <c r="CV243" s="1">
        <f t="shared" si="157"/>
        <v>0</v>
      </c>
      <c r="CW243" s="1">
        <f t="shared" si="158"/>
        <v>0</v>
      </c>
      <c r="CX243" s="1">
        <f t="shared" si="159"/>
        <v>0</v>
      </c>
      <c r="DK243" s="1">
        <f t="shared" si="151"/>
        <v>0</v>
      </c>
      <c r="DL243" s="1">
        <f t="shared" si="152"/>
        <v>0</v>
      </c>
    </row>
    <row r="244" spans="1:116" s="1" customFormat="1" ht="12" customHeight="1">
      <c r="A244" s="1">
        <f t="shared" si="160"/>
        <v>11</v>
      </c>
      <c r="B244" s="4">
        <f t="shared" si="161"/>
        <v>41250</v>
      </c>
      <c r="C244" s="4">
        <f t="shared" si="162"/>
        <v>41256</v>
      </c>
      <c r="D244" s="5" t="s">
        <v>14</v>
      </c>
      <c r="F244" s="5" t="s">
        <v>169</v>
      </c>
      <c r="G244" s="5" t="s">
        <v>169</v>
      </c>
      <c r="H244" s="5"/>
      <c r="I244" s="5"/>
      <c r="J244" s="5"/>
      <c r="K244" s="15">
        <v>33.53</v>
      </c>
      <c r="L244" s="1">
        <f t="shared" si="163"/>
        <v>472.92999999999972</v>
      </c>
      <c r="M244" s="15">
        <v>13.9</v>
      </c>
      <c r="N244" s="15">
        <v>1168.8800000000001</v>
      </c>
      <c r="P244" s="1">
        <f t="shared" si="164"/>
        <v>14430.99999999996</v>
      </c>
      <c r="Q244" s="109">
        <f t="shared" si="153"/>
        <v>14275.57999999998</v>
      </c>
      <c r="T244" s="15">
        <v>82.999999999999901</v>
      </c>
      <c r="U244" s="15">
        <v>5.8899999999999899</v>
      </c>
      <c r="V244" s="15">
        <v>3.49</v>
      </c>
      <c r="W244" s="15"/>
      <c r="X244" s="15"/>
      <c r="AL244" s="26">
        <v>1.02</v>
      </c>
      <c r="AM244" s="39">
        <v>40</v>
      </c>
      <c r="AO244" s="39">
        <v>210</v>
      </c>
      <c r="AP244" s="39">
        <f t="shared" si="165"/>
        <v>134.02000000000001</v>
      </c>
      <c r="AQ244" s="39">
        <f t="shared" si="166"/>
        <v>243.20000000000002</v>
      </c>
      <c r="AR244" s="12"/>
      <c r="AT244" s="15">
        <v>4.3600000000000003</v>
      </c>
      <c r="AV244" s="15"/>
      <c r="AW244" s="15">
        <v>0.13</v>
      </c>
      <c r="AX244" s="15"/>
      <c r="AY244" s="15">
        <v>0.68</v>
      </c>
      <c r="AZ244" s="1">
        <v>106.69999999999999</v>
      </c>
      <c r="BA244" s="15"/>
      <c r="BE244" s="1">
        <v>4360</v>
      </c>
      <c r="BF244" s="110">
        <f t="shared" si="167"/>
        <v>3</v>
      </c>
      <c r="BM244" s="1">
        <v>29.099999999999966</v>
      </c>
      <c r="BN244" s="1">
        <v>262.39999999999992</v>
      </c>
      <c r="BO244" s="1">
        <v>1</v>
      </c>
      <c r="BP244" s="1">
        <v>100</v>
      </c>
      <c r="CB244" s="1">
        <v>2.4900000000000002</v>
      </c>
      <c r="CG244" s="39">
        <f t="shared" si="168"/>
        <v>19.134285714285713</v>
      </c>
      <c r="CH244" s="39">
        <f t="shared" si="168"/>
        <v>55.631428571428572</v>
      </c>
      <c r="CI244" s="39">
        <f t="shared" si="168"/>
        <v>1.2857142857142858</v>
      </c>
      <c r="CJ244" s="39">
        <f t="shared" si="168"/>
        <v>13.659999999999998</v>
      </c>
      <c r="CK244" s="39">
        <f t="shared" si="168"/>
        <v>25.159999999999997</v>
      </c>
      <c r="CL244" s="39">
        <f t="shared" si="168"/>
        <v>0</v>
      </c>
      <c r="CM244" s="39">
        <f t="shared" si="168"/>
        <v>1.4285714285714288</v>
      </c>
      <c r="CO244" s="6"/>
      <c r="CP244" s="6"/>
      <c r="CS244" s="1">
        <f t="shared" si="154"/>
        <v>33.53</v>
      </c>
      <c r="CT244" s="1">
        <f t="shared" si="155"/>
        <v>29.099999999999966</v>
      </c>
      <c r="CU244" s="1">
        <f t="shared" si="156"/>
        <v>0</v>
      </c>
      <c r="CV244" s="1">
        <f t="shared" si="157"/>
        <v>0</v>
      </c>
      <c r="CW244" s="1">
        <f t="shared" si="158"/>
        <v>0</v>
      </c>
      <c r="CX244" s="1">
        <f t="shared" si="159"/>
        <v>0</v>
      </c>
      <c r="DK244" s="1">
        <f t="shared" si="151"/>
        <v>0</v>
      </c>
      <c r="DL244" s="1">
        <f t="shared" si="152"/>
        <v>0</v>
      </c>
    </row>
    <row r="245" spans="1:116" s="1" customFormat="1" ht="12" customHeight="1">
      <c r="A245" s="1">
        <f t="shared" si="160"/>
        <v>12</v>
      </c>
      <c r="B245" s="4">
        <f t="shared" si="161"/>
        <v>41257</v>
      </c>
      <c r="C245" s="4">
        <f t="shared" si="162"/>
        <v>41263</v>
      </c>
      <c r="D245" s="5" t="s">
        <v>14</v>
      </c>
      <c r="F245" s="5" t="s">
        <v>169</v>
      </c>
      <c r="G245" s="5" t="s">
        <v>169</v>
      </c>
      <c r="H245" s="5"/>
      <c r="I245" s="5"/>
      <c r="J245" s="5"/>
      <c r="K245" s="15">
        <v>34.759999999999899</v>
      </c>
      <c r="L245" s="1">
        <f t="shared" si="163"/>
        <v>507.6899999999996</v>
      </c>
      <c r="M245" s="15">
        <v>11.51</v>
      </c>
      <c r="N245" s="15">
        <v>1326.76</v>
      </c>
      <c r="P245" s="1">
        <f t="shared" si="164"/>
        <v>15757.75999999996</v>
      </c>
      <c r="Q245" s="109">
        <f t="shared" si="153"/>
        <v>15602.33999999998</v>
      </c>
      <c r="T245" s="15">
        <v>76</v>
      </c>
      <c r="U245" s="15">
        <v>3.41</v>
      </c>
      <c r="V245" s="15">
        <v>3.8199999999999901</v>
      </c>
      <c r="W245" s="15">
        <v>9.1</v>
      </c>
      <c r="X245" s="15">
        <v>17.54</v>
      </c>
      <c r="AL245" s="26">
        <v>54.34</v>
      </c>
      <c r="AM245" s="39">
        <v>45</v>
      </c>
      <c r="AO245" s="39">
        <v>238</v>
      </c>
      <c r="AP245" s="39">
        <f t="shared" si="165"/>
        <v>71.34</v>
      </c>
      <c r="AQ245" s="39">
        <f t="shared" si="166"/>
        <v>314.54000000000002</v>
      </c>
      <c r="AR245" s="12"/>
      <c r="BF245" s="110">
        <f t="shared" si="167"/>
        <v>3</v>
      </c>
      <c r="BM245" s="1">
        <v>29.699999999999989</v>
      </c>
      <c r="BN245" s="1">
        <v>292.09999999999991</v>
      </c>
      <c r="BO245" s="1">
        <v>1</v>
      </c>
      <c r="BP245" s="1">
        <v>100</v>
      </c>
      <c r="CB245" s="1">
        <v>2.4900000000000002</v>
      </c>
      <c r="CG245" s="39">
        <f t="shared" ref="CG245:CM254" si="169">CG210</f>
        <v>13.917142857142858</v>
      </c>
      <c r="CH245" s="39">
        <f t="shared" si="169"/>
        <v>60.752857142857138</v>
      </c>
      <c r="CI245" s="39">
        <f t="shared" si="169"/>
        <v>0.79999999999999993</v>
      </c>
      <c r="CJ245" s="39">
        <f t="shared" si="169"/>
        <v>11.865714285714287</v>
      </c>
      <c r="CK245" s="39">
        <f t="shared" si="169"/>
        <v>17.529999999999998</v>
      </c>
      <c r="CL245" s="39">
        <f t="shared" si="169"/>
        <v>0</v>
      </c>
      <c r="CM245" s="39">
        <f t="shared" si="169"/>
        <v>0.89571428571428569</v>
      </c>
      <c r="CO245" s="6"/>
      <c r="CP245" s="6"/>
      <c r="CS245" s="1">
        <f t="shared" si="154"/>
        <v>34.759999999999899</v>
      </c>
      <c r="CT245" s="1">
        <f t="shared" si="155"/>
        <v>29.699999999999989</v>
      </c>
      <c r="CU245" s="1">
        <f t="shared" si="156"/>
        <v>0</v>
      </c>
      <c r="CV245" s="1">
        <f t="shared" si="157"/>
        <v>0</v>
      </c>
      <c r="CW245" s="1">
        <f t="shared" si="158"/>
        <v>0</v>
      </c>
      <c r="CX245" s="1">
        <f t="shared" si="159"/>
        <v>0</v>
      </c>
      <c r="DK245" s="1">
        <f t="shared" si="151"/>
        <v>0</v>
      </c>
      <c r="DL245" s="1">
        <f t="shared" si="152"/>
        <v>0</v>
      </c>
    </row>
    <row r="246" spans="1:116" s="1" customFormat="1" ht="12" customHeight="1">
      <c r="A246" s="1">
        <f t="shared" si="160"/>
        <v>13</v>
      </c>
      <c r="B246" s="4">
        <f t="shared" si="161"/>
        <v>41264</v>
      </c>
      <c r="C246" s="4">
        <f t="shared" si="162"/>
        <v>41270</v>
      </c>
      <c r="D246" s="5" t="s">
        <v>14</v>
      </c>
      <c r="F246" s="5" t="s">
        <v>169</v>
      </c>
      <c r="G246" s="5" t="s">
        <v>169</v>
      </c>
      <c r="H246" s="5"/>
      <c r="I246" s="5"/>
      <c r="J246" s="5"/>
      <c r="K246" s="15">
        <v>37.07</v>
      </c>
      <c r="L246" s="1">
        <f t="shared" si="163"/>
        <v>544.75999999999965</v>
      </c>
      <c r="M246" s="15">
        <v>15.82</v>
      </c>
      <c r="N246" s="15">
        <v>1137.72</v>
      </c>
      <c r="P246" s="1">
        <f t="shared" si="164"/>
        <v>16895.47999999996</v>
      </c>
      <c r="Q246" s="109">
        <f t="shared" si="153"/>
        <v>16740.059999999979</v>
      </c>
      <c r="T246" s="15">
        <v>76</v>
      </c>
      <c r="U246" s="15">
        <v>3.41</v>
      </c>
      <c r="V246" s="15">
        <v>3.0699999999999901</v>
      </c>
      <c r="W246" s="15"/>
      <c r="X246" s="15"/>
      <c r="AL246" s="26">
        <v>8.1300000000000008</v>
      </c>
      <c r="AM246" s="39">
        <v>50</v>
      </c>
      <c r="AO246" s="39">
        <v>233</v>
      </c>
      <c r="AP246" s="39">
        <f t="shared" si="165"/>
        <v>63.13</v>
      </c>
      <c r="AQ246" s="39">
        <f t="shared" si="166"/>
        <v>377.67</v>
      </c>
      <c r="AR246" s="12"/>
      <c r="BF246" s="110">
        <f t="shared" si="167"/>
        <v>3</v>
      </c>
      <c r="BM246" s="1">
        <v>30.10000000000008</v>
      </c>
      <c r="BN246" s="1">
        <v>322.2</v>
      </c>
      <c r="BO246" s="1">
        <v>1</v>
      </c>
      <c r="BP246" s="1">
        <v>100</v>
      </c>
      <c r="CG246" s="39">
        <f t="shared" si="169"/>
        <v>16.511428571428574</v>
      </c>
      <c r="CH246" s="39">
        <f t="shared" si="169"/>
        <v>52.027142857142849</v>
      </c>
      <c r="CI246" s="39">
        <f t="shared" si="169"/>
        <v>1.3057142857142858</v>
      </c>
      <c r="CJ246" s="39">
        <f t="shared" si="169"/>
        <v>12.680000000000001</v>
      </c>
      <c r="CK246" s="39">
        <f t="shared" si="169"/>
        <v>21.089999999999996</v>
      </c>
      <c r="CL246" s="39">
        <f t="shared" si="169"/>
        <v>0</v>
      </c>
      <c r="CM246" s="39">
        <f t="shared" si="169"/>
        <v>0.80142857142857138</v>
      </c>
      <c r="CO246" s="6"/>
      <c r="CP246" s="6"/>
      <c r="CS246" s="1">
        <f t="shared" si="154"/>
        <v>37.07</v>
      </c>
      <c r="CT246" s="1">
        <f t="shared" si="155"/>
        <v>30.10000000000008</v>
      </c>
      <c r="CU246" s="1">
        <f t="shared" si="156"/>
        <v>0</v>
      </c>
      <c r="CV246" s="1">
        <f t="shared" si="157"/>
        <v>0</v>
      </c>
      <c r="CW246" s="1">
        <f t="shared" si="158"/>
        <v>0</v>
      </c>
      <c r="CX246" s="1">
        <f t="shared" si="159"/>
        <v>0</v>
      </c>
      <c r="DK246" s="1">
        <f t="shared" si="151"/>
        <v>0</v>
      </c>
      <c r="DL246" s="1">
        <f t="shared" si="152"/>
        <v>0</v>
      </c>
    </row>
    <row r="247" spans="1:116" s="1" customFormat="1" ht="12" customHeight="1">
      <c r="A247" s="1">
        <f t="shared" si="160"/>
        <v>14</v>
      </c>
      <c r="B247" s="4">
        <f t="shared" si="161"/>
        <v>41271</v>
      </c>
      <c r="C247" s="4">
        <f t="shared" si="162"/>
        <v>41277</v>
      </c>
      <c r="D247" s="5" t="s">
        <v>14</v>
      </c>
      <c r="F247" s="5" t="s">
        <v>169</v>
      </c>
      <c r="G247" s="5" t="s">
        <v>169</v>
      </c>
      <c r="H247" s="5"/>
      <c r="I247" s="5"/>
      <c r="J247" s="5"/>
      <c r="K247" s="15">
        <v>29.77</v>
      </c>
      <c r="L247" s="1">
        <f t="shared" si="163"/>
        <v>574.52999999999963</v>
      </c>
      <c r="M247" s="15">
        <v>38.549999999999898</v>
      </c>
      <c r="N247" s="15">
        <v>858.71</v>
      </c>
      <c r="P247" s="1">
        <f t="shared" si="164"/>
        <v>17754.189999999959</v>
      </c>
      <c r="Q247" s="109">
        <f t="shared" si="153"/>
        <v>17598.769999999979</v>
      </c>
      <c r="T247" s="15">
        <v>78</v>
      </c>
      <c r="U247" s="15">
        <v>3.66</v>
      </c>
      <c r="V247" s="15">
        <v>2.8799999999999901</v>
      </c>
      <c r="W247" s="15">
        <v>11.1</v>
      </c>
      <c r="X247" s="15">
        <v>22.01</v>
      </c>
      <c r="AL247" s="26">
        <v>5.59</v>
      </c>
      <c r="AM247" s="39">
        <v>50</v>
      </c>
      <c r="AO247" s="39">
        <v>234</v>
      </c>
      <c r="AP247" s="39">
        <f t="shared" si="165"/>
        <v>54.59</v>
      </c>
      <c r="AQ247" s="39">
        <f t="shared" si="166"/>
        <v>432.26</v>
      </c>
      <c r="AR247" s="12"/>
      <c r="BF247" s="110">
        <f t="shared" si="167"/>
        <v>3</v>
      </c>
      <c r="BM247" s="1">
        <v>30.89999999999992</v>
      </c>
      <c r="BN247" s="1">
        <v>353.09999999999991</v>
      </c>
      <c r="BO247" s="1">
        <v>1</v>
      </c>
      <c r="BP247" s="1">
        <v>100</v>
      </c>
      <c r="CG247" s="39">
        <f t="shared" si="169"/>
        <v>11.912857142857144</v>
      </c>
      <c r="CH247" s="39">
        <f t="shared" si="169"/>
        <v>50.888571428571424</v>
      </c>
      <c r="CI247" s="39">
        <f t="shared" si="169"/>
        <v>1.06</v>
      </c>
      <c r="CJ247" s="39">
        <f t="shared" si="169"/>
        <v>13.141428571428573</v>
      </c>
      <c r="CK247" s="39">
        <f t="shared" si="169"/>
        <v>21.32</v>
      </c>
      <c r="CL247" s="39">
        <f t="shared" si="169"/>
        <v>0</v>
      </c>
      <c r="CM247" s="39">
        <f t="shared" si="169"/>
        <v>1.5757142857142858</v>
      </c>
      <c r="CO247" s="6"/>
      <c r="CP247" s="6"/>
      <c r="CS247" s="1">
        <f t="shared" si="154"/>
        <v>29.77</v>
      </c>
      <c r="CT247" s="1">
        <f t="shared" si="155"/>
        <v>30.89999999999992</v>
      </c>
      <c r="CU247" s="1">
        <f t="shared" si="156"/>
        <v>0</v>
      </c>
      <c r="CV247" s="1">
        <f t="shared" si="157"/>
        <v>0</v>
      </c>
      <c r="CW247" s="1">
        <f t="shared" si="158"/>
        <v>0</v>
      </c>
      <c r="CX247" s="1">
        <f t="shared" si="159"/>
        <v>0</v>
      </c>
      <c r="DK247" s="1">
        <f t="shared" si="151"/>
        <v>0</v>
      </c>
      <c r="DL247" s="1">
        <f t="shared" si="152"/>
        <v>0</v>
      </c>
    </row>
    <row r="248" spans="1:116" s="1" customFormat="1" ht="12" customHeight="1">
      <c r="A248" s="1">
        <f t="shared" si="160"/>
        <v>15</v>
      </c>
      <c r="B248" s="4">
        <f t="shared" si="161"/>
        <v>41278</v>
      </c>
      <c r="C248" s="4">
        <f t="shared" si="162"/>
        <v>41284</v>
      </c>
      <c r="D248" s="5" t="s">
        <v>14</v>
      </c>
      <c r="F248" s="5" t="s">
        <v>169</v>
      </c>
      <c r="G248" s="5" t="s">
        <v>169</v>
      </c>
      <c r="H248" s="5"/>
      <c r="I248" s="5"/>
      <c r="J248" s="5"/>
      <c r="K248" s="15">
        <v>56.009999999999899</v>
      </c>
      <c r="L248" s="1">
        <f t="shared" si="163"/>
        <v>630.53999999999951</v>
      </c>
      <c r="M248" s="15">
        <v>15.76</v>
      </c>
      <c r="N248" s="15">
        <v>1606.71</v>
      </c>
      <c r="P248" s="1">
        <f t="shared" si="164"/>
        <v>19360.899999999958</v>
      </c>
      <c r="Q248" s="109">
        <f t="shared" si="153"/>
        <v>19205.479999999978</v>
      </c>
      <c r="T248" s="15">
        <v>78</v>
      </c>
      <c r="U248" s="15">
        <v>3.66</v>
      </c>
      <c r="V248" s="15">
        <v>2.87</v>
      </c>
      <c r="W248" s="15"/>
      <c r="X248" s="15"/>
      <c r="AL248" s="26">
        <v>0</v>
      </c>
      <c r="AM248" s="39">
        <v>60</v>
      </c>
      <c r="AO248" s="39">
        <v>227</v>
      </c>
      <c r="AP248" s="39">
        <f t="shared" si="165"/>
        <v>67</v>
      </c>
      <c r="AQ248" s="39">
        <f t="shared" si="166"/>
        <v>499.26</v>
      </c>
      <c r="AR248" s="12"/>
      <c r="AT248" s="15">
        <v>0.92</v>
      </c>
      <c r="AV248" s="15">
        <v>0.89</v>
      </c>
      <c r="AW248" s="15">
        <v>0.03</v>
      </c>
      <c r="AX248" s="15">
        <v>0.36</v>
      </c>
      <c r="AY248" s="15">
        <v>0.36</v>
      </c>
      <c r="AZ248" s="1">
        <v>132.6</v>
      </c>
      <c r="BA248" s="15">
        <v>30.8</v>
      </c>
      <c r="BD248" s="1">
        <v>89</v>
      </c>
      <c r="BE248" s="1">
        <v>920</v>
      </c>
      <c r="BF248" s="110">
        <f t="shared" si="167"/>
        <v>4</v>
      </c>
      <c r="BM248" s="1">
        <v>30.799999999999841</v>
      </c>
      <c r="BN248" s="1">
        <v>383.89999999999975</v>
      </c>
      <c r="BO248" s="1">
        <v>1</v>
      </c>
      <c r="BP248" s="1">
        <v>100</v>
      </c>
      <c r="CG248" s="39">
        <f t="shared" si="169"/>
        <v>12.858571428571427</v>
      </c>
      <c r="CH248" s="39">
        <f t="shared" si="169"/>
        <v>51.79</v>
      </c>
      <c r="CI248" s="39">
        <f t="shared" si="169"/>
        <v>1.0457142857142858</v>
      </c>
      <c r="CJ248" s="39">
        <f t="shared" si="169"/>
        <v>11.762857142857143</v>
      </c>
      <c r="CK248" s="39">
        <f t="shared" si="169"/>
        <v>18.54</v>
      </c>
      <c r="CL248" s="39">
        <f t="shared" si="169"/>
        <v>0</v>
      </c>
      <c r="CM248" s="39">
        <f t="shared" si="169"/>
        <v>1.2842857142857143</v>
      </c>
      <c r="CO248" s="6"/>
      <c r="CP248" s="6"/>
      <c r="CS248" s="1">
        <f t="shared" si="154"/>
        <v>56.009999999999899</v>
      </c>
      <c r="CT248" s="1">
        <f t="shared" si="155"/>
        <v>30.799999999999841</v>
      </c>
      <c r="CU248" s="1">
        <f t="shared" si="156"/>
        <v>0</v>
      </c>
      <c r="CV248" s="1">
        <f t="shared" si="157"/>
        <v>0</v>
      </c>
      <c r="CW248" s="1">
        <f t="shared" si="158"/>
        <v>0</v>
      </c>
      <c r="CX248" s="1">
        <f t="shared" si="159"/>
        <v>0</v>
      </c>
      <c r="DK248" s="1">
        <f t="shared" si="151"/>
        <v>0</v>
      </c>
      <c r="DL248" s="1">
        <f t="shared" si="152"/>
        <v>0</v>
      </c>
    </row>
    <row r="249" spans="1:116" s="1" customFormat="1" ht="12" customHeight="1">
      <c r="A249" s="1">
        <f t="shared" si="160"/>
        <v>16</v>
      </c>
      <c r="B249" s="4">
        <f t="shared" si="161"/>
        <v>41285</v>
      </c>
      <c r="C249" s="4">
        <f t="shared" si="162"/>
        <v>41291</v>
      </c>
      <c r="D249" s="5" t="s">
        <v>14</v>
      </c>
      <c r="F249" s="5" t="s">
        <v>169</v>
      </c>
      <c r="G249" s="5" t="s">
        <v>169</v>
      </c>
      <c r="H249" s="5"/>
      <c r="I249" s="5"/>
      <c r="J249" s="5"/>
      <c r="K249" s="15">
        <v>65.31</v>
      </c>
      <c r="L249" s="1">
        <f t="shared" si="163"/>
        <v>695.84999999999945</v>
      </c>
      <c r="M249" s="15">
        <v>3.66</v>
      </c>
      <c r="N249" s="15">
        <v>1676.69</v>
      </c>
      <c r="P249" s="1">
        <f t="shared" si="164"/>
        <v>21037.589999999956</v>
      </c>
      <c r="Q249" s="109">
        <f t="shared" si="153"/>
        <v>20882.169999999976</v>
      </c>
      <c r="T249" s="15">
        <v>78</v>
      </c>
      <c r="U249" s="15">
        <v>3.66</v>
      </c>
      <c r="V249" s="15">
        <v>2.5699999999999901</v>
      </c>
      <c r="W249" s="15"/>
      <c r="X249" s="15"/>
      <c r="AL249" s="26">
        <v>19.559999999999999</v>
      </c>
      <c r="AM249" s="39">
        <v>70</v>
      </c>
      <c r="AO249" s="39">
        <v>243</v>
      </c>
      <c r="AP249" s="39">
        <f t="shared" si="165"/>
        <v>73.56</v>
      </c>
      <c r="AQ249" s="39">
        <f t="shared" si="166"/>
        <v>572.81999999999994</v>
      </c>
      <c r="AR249" s="12"/>
      <c r="BF249" s="110">
        <f t="shared" si="167"/>
        <v>4</v>
      </c>
      <c r="BM249" s="1">
        <v>30.799999999999841</v>
      </c>
      <c r="BN249" s="1">
        <v>414.69999999999959</v>
      </c>
      <c r="BO249" s="1">
        <v>1</v>
      </c>
      <c r="BP249" s="1">
        <v>100</v>
      </c>
      <c r="CB249" s="1">
        <v>2.4300000000000002</v>
      </c>
      <c r="CG249" s="39">
        <f t="shared" si="169"/>
        <v>14.55857142857143</v>
      </c>
      <c r="CH249" s="39">
        <f t="shared" si="169"/>
        <v>57.211428571428577</v>
      </c>
      <c r="CI249" s="39">
        <f t="shared" si="169"/>
        <v>0.88285714285714278</v>
      </c>
      <c r="CJ249" s="39">
        <f t="shared" si="169"/>
        <v>10.261428571428571</v>
      </c>
      <c r="CK249" s="39">
        <f t="shared" si="169"/>
        <v>15.91</v>
      </c>
      <c r="CL249" s="39">
        <f t="shared" si="169"/>
        <v>0</v>
      </c>
      <c r="CM249" s="39">
        <f t="shared" si="169"/>
        <v>1.2657142857142856</v>
      </c>
      <c r="CO249" s="6"/>
      <c r="CP249" s="6"/>
      <c r="CS249" s="1">
        <f t="shared" si="154"/>
        <v>65.31</v>
      </c>
      <c r="CT249" s="1">
        <f t="shared" si="155"/>
        <v>30.799999999999841</v>
      </c>
      <c r="CU249" s="1">
        <f t="shared" si="156"/>
        <v>0</v>
      </c>
      <c r="CV249" s="1">
        <f t="shared" si="157"/>
        <v>0</v>
      </c>
      <c r="CW249" s="1">
        <f t="shared" si="158"/>
        <v>0</v>
      </c>
      <c r="CX249" s="1">
        <f t="shared" si="159"/>
        <v>0</v>
      </c>
      <c r="DK249" s="1">
        <f t="shared" si="151"/>
        <v>0</v>
      </c>
      <c r="DL249" s="1">
        <f t="shared" si="152"/>
        <v>0</v>
      </c>
    </row>
    <row r="250" spans="1:116" s="1" customFormat="1" ht="12" customHeight="1">
      <c r="A250" s="1">
        <f t="shared" si="160"/>
        <v>17</v>
      </c>
      <c r="B250" s="4">
        <f t="shared" si="161"/>
        <v>41292</v>
      </c>
      <c r="C250" s="4">
        <f t="shared" si="162"/>
        <v>41298</v>
      </c>
      <c r="D250" s="5" t="s">
        <v>14</v>
      </c>
      <c r="F250" s="5" t="s">
        <v>169</v>
      </c>
      <c r="G250" s="5" t="s">
        <v>169</v>
      </c>
      <c r="H250" s="5"/>
      <c r="I250" s="5"/>
      <c r="J250" s="5"/>
      <c r="K250" s="15">
        <v>40.5399999999999</v>
      </c>
      <c r="L250" s="1">
        <f t="shared" si="163"/>
        <v>736.3899999999993</v>
      </c>
      <c r="M250" s="15">
        <v>12.32</v>
      </c>
      <c r="N250" s="15">
        <v>1518.17</v>
      </c>
      <c r="P250" s="1">
        <f t="shared" si="164"/>
        <v>22555.759999999958</v>
      </c>
      <c r="Q250" s="109">
        <f t="shared" si="153"/>
        <v>22400.339999999975</v>
      </c>
      <c r="T250" s="15">
        <v>78</v>
      </c>
      <c r="U250" s="15">
        <v>3.66</v>
      </c>
      <c r="V250" s="15">
        <v>3.74</v>
      </c>
      <c r="W250" s="15"/>
      <c r="X250" s="15"/>
      <c r="AL250" s="26">
        <v>0.51</v>
      </c>
      <c r="AM250" s="39">
        <v>40</v>
      </c>
      <c r="AO250" s="39">
        <v>289</v>
      </c>
      <c r="AP250" s="39">
        <f t="shared" si="165"/>
        <v>-5.490000000000002</v>
      </c>
      <c r="AQ250" s="39">
        <f t="shared" si="166"/>
        <v>567.32999999999993</v>
      </c>
      <c r="AR250" s="12"/>
      <c r="BF250" s="110">
        <f t="shared" si="167"/>
        <v>4</v>
      </c>
      <c r="BM250" s="1">
        <v>30.799999999999841</v>
      </c>
      <c r="BN250" s="1">
        <v>445.49999999999943</v>
      </c>
      <c r="BO250" s="1">
        <v>1</v>
      </c>
      <c r="BP250" s="1">
        <v>100</v>
      </c>
      <c r="CG250" s="39">
        <f t="shared" si="169"/>
        <v>14.38</v>
      </c>
      <c r="CH250" s="39">
        <f t="shared" si="169"/>
        <v>52.214285714285715</v>
      </c>
      <c r="CI250" s="39">
        <f t="shared" si="169"/>
        <v>1.077142857142857</v>
      </c>
      <c r="CJ250" s="39">
        <f t="shared" si="169"/>
        <v>7.8142857142857141</v>
      </c>
      <c r="CK250" s="39">
        <f t="shared" si="169"/>
        <v>17.049999999999997</v>
      </c>
      <c r="CL250" s="39">
        <f t="shared" si="169"/>
        <v>0</v>
      </c>
      <c r="CM250" s="39">
        <f t="shared" si="169"/>
        <v>1.705714285714286</v>
      </c>
      <c r="CO250" s="6"/>
      <c r="CP250" s="6"/>
      <c r="CS250" s="1">
        <f t="shared" si="154"/>
        <v>40.5399999999999</v>
      </c>
      <c r="CT250" s="1">
        <f t="shared" si="155"/>
        <v>30.799999999999841</v>
      </c>
      <c r="CU250" s="1">
        <f t="shared" si="156"/>
        <v>0</v>
      </c>
      <c r="CV250" s="1">
        <f t="shared" si="157"/>
        <v>0</v>
      </c>
      <c r="CW250" s="1">
        <f t="shared" si="158"/>
        <v>0</v>
      </c>
      <c r="CX250" s="1">
        <f t="shared" si="159"/>
        <v>0</v>
      </c>
      <c r="DK250" s="1">
        <f t="shared" si="151"/>
        <v>0</v>
      </c>
      <c r="DL250" s="1">
        <f t="shared" si="152"/>
        <v>0</v>
      </c>
    </row>
    <row r="251" spans="1:116" s="71" customFormat="1" ht="12" customHeight="1">
      <c r="A251" s="1">
        <f t="shared" si="160"/>
        <v>18</v>
      </c>
      <c r="B251" s="4">
        <f t="shared" si="161"/>
        <v>41299</v>
      </c>
      <c r="C251" s="4">
        <f t="shared" si="162"/>
        <v>41305</v>
      </c>
      <c r="D251" s="5" t="s">
        <v>14</v>
      </c>
      <c r="E251" s="1"/>
      <c r="F251" s="5" t="s">
        <v>169</v>
      </c>
      <c r="G251" s="5" t="s">
        <v>169</v>
      </c>
      <c r="H251" s="5"/>
      <c r="I251" s="5"/>
      <c r="J251" s="5"/>
      <c r="K251" s="15">
        <v>44.189999999999898</v>
      </c>
      <c r="L251" s="1">
        <f t="shared" si="163"/>
        <v>780.57999999999925</v>
      </c>
      <c r="M251" s="15">
        <v>0.88</v>
      </c>
      <c r="N251" s="15">
        <v>1524.0699999999899</v>
      </c>
      <c r="O251" s="1"/>
      <c r="P251" s="1">
        <f t="shared" si="164"/>
        <v>24079.829999999947</v>
      </c>
      <c r="Q251" s="109">
        <f t="shared" si="153"/>
        <v>23924.409999999963</v>
      </c>
      <c r="R251" s="1"/>
      <c r="S251" s="1"/>
      <c r="T251" s="15">
        <v>62</v>
      </c>
      <c r="U251" s="15">
        <v>1.98</v>
      </c>
      <c r="V251" s="15">
        <v>3.45</v>
      </c>
      <c r="W251" s="15">
        <v>4.38</v>
      </c>
      <c r="X251" s="15">
        <v>6.51</v>
      </c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26">
        <v>1.01</v>
      </c>
      <c r="AM251" s="39">
        <v>50</v>
      </c>
      <c r="AN251" s="1"/>
      <c r="AO251" s="39">
        <v>244</v>
      </c>
      <c r="AP251" s="39">
        <f t="shared" si="165"/>
        <v>96.009999999999991</v>
      </c>
      <c r="AQ251" s="39">
        <f t="shared" si="166"/>
        <v>663.33999999999992</v>
      </c>
      <c r="AR251" s="12"/>
      <c r="AS251" s="1"/>
      <c r="AT251" s="15"/>
      <c r="AU251" s="1"/>
      <c r="AV251" s="25">
        <v>0.62</v>
      </c>
      <c r="AW251" s="25"/>
      <c r="AX251" s="25">
        <v>0.17</v>
      </c>
      <c r="AY251" s="15">
        <v>0.26</v>
      </c>
      <c r="AZ251" s="1">
        <v>549.1</v>
      </c>
      <c r="BA251" s="15">
        <v>29.1</v>
      </c>
      <c r="BB251" s="1"/>
      <c r="BC251" s="1"/>
      <c r="BD251" s="1">
        <v>62</v>
      </c>
      <c r="BE251" s="1"/>
      <c r="BF251" s="110">
        <f t="shared" si="167"/>
        <v>4</v>
      </c>
      <c r="BG251" s="1"/>
      <c r="BH251" s="1"/>
      <c r="BI251" s="1"/>
      <c r="BJ251" s="1"/>
      <c r="BK251" s="1"/>
      <c r="BL251" s="1"/>
      <c r="BM251" s="1">
        <v>30.200000000000045</v>
      </c>
      <c r="BN251" s="1">
        <v>475.69999999999948</v>
      </c>
      <c r="BO251" s="1">
        <v>1</v>
      </c>
      <c r="BP251" s="1">
        <v>100</v>
      </c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39">
        <f t="shared" si="169"/>
        <v>0</v>
      </c>
      <c r="CH251" s="39">
        <f t="shared" si="169"/>
        <v>0</v>
      </c>
      <c r="CI251" s="39">
        <f t="shared" si="169"/>
        <v>0</v>
      </c>
      <c r="CJ251" s="39">
        <f t="shared" si="169"/>
        <v>0</v>
      </c>
      <c r="CK251" s="39">
        <f t="shared" si="169"/>
        <v>0</v>
      </c>
      <c r="CL251" s="39">
        <f t="shared" si="169"/>
        <v>0</v>
      </c>
      <c r="CM251" s="39">
        <f t="shared" si="169"/>
        <v>0</v>
      </c>
      <c r="CN251" s="1"/>
      <c r="CO251" s="6"/>
      <c r="CP251" s="6"/>
      <c r="CQ251" s="1"/>
      <c r="CR251" s="1"/>
      <c r="CS251" s="1">
        <f t="shared" si="154"/>
        <v>44.189999999999898</v>
      </c>
      <c r="CT251" s="1">
        <f t="shared" si="155"/>
        <v>30.200000000000045</v>
      </c>
      <c r="CU251" s="1">
        <f t="shared" si="156"/>
        <v>0</v>
      </c>
      <c r="CV251" s="1">
        <f t="shared" si="157"/>
        <v>0</v>
      </c>
      <c r="CW251" s="1">
        <f t="shared" si="158"/>
        <v>0</v>
      </c>
      <c r="CX251" s="1">
        <f t="shared" si="159"/>
        <v>0</v>
      </c>
      <c r="CY251" s="1"/>
      <c r="CZ251" s="1"/>
      <c r="DA251" s="1"/>
      <c r="DB251" s="1"/>
      <c r="DC251" s="1"/>
      <c r="DD251" s="1"/>
      <c r="DK251" s="1">
        <f t="shared" si="151"/>
        <v>0</v>
      </c>
      <c r="DL251" s="1">
        <f t="shared" si="152"/>
        <v>0</v>
      </c>
    </row>
    <row r="252" spans="1:116" s="1" customFormat="1" ht="12" customHeight="1">
      <c r="A252" s="1">
        <f t="shared" si="160"/>
        <v>19</v>
      </c>
      <c r="B252" s="4">
        <f t="shared" si="161"/>
        <v>41306</v>
      </c>
      <c r="C252" s="4">
        <f t="shared" si="162"/>
        <v>41312</v>
      </c>
      <c r="D252" s="5" t="s">
        <v>14</v>
      </c>
      <c r="F252" s="5" t="s">
        <v>169</v>
      </c>
      <c r="G252" s="5" t="s">
        <v>169</v>
      </c>
      <c r="H252" s="5"/>
      <c r="I252" s="5"/>
      <c r="J252" s="5"/>
      <c r="K252" s="15">
        <v>43.719999999999899</v>
      </c>
      <c r="L252" s="1">
        <f t="shared" si="163"/>
        <v>824.29999999999916</v>
      </c>
      <c r="M252" s="15">
        <v>1</v>
      </c>
      <c r="N252" s="15">
        <v>1562.3299999999899</v>
      </c>
      <c r="P252" s="1">
        <f t="shared" si="164"/>
        <v>25642.159999999938</v>
      </c>
      <c r="Q252" s="109">
        <f t="shared" si="153"/>
        <v>25486.739999999954</v>
      </c>
      <c r="T252" s="15">
        <v>62</v>
      </c>
      <c r="U252" s="15">
        <v>1.98</v>
      </c>
      <c r="V252" s="15">
        <v>3.5699999999999901</v>
      </c>
      <c r="W252" s="15">
        <v>4.3499999999999996</v>
      </c>
      <c r="X252" s="15">
        <v>6.46</v>
      </c>
      <c r="AL252" s="26">
        <v>0</v>
      </c>
      <c r="AM252" s="39">
        <v>50</v>
      </c>
      <c r="AO252" s="39">
        <v>242</v>
      </c>
      <c r="AP252" s="39">
        <f t="shared" si="165"/>
        <v>52</v>
      </c>
      <c r="AQ252" s="39">
        <f t="shared" si="166"/>
        <v>715.33999999999992</v>
      </c>
      <c r="AR252" s="12"/>
      <c r="BF252" s="110">
        <f t="shared" si="167"/>
        <v>4</v>
      </c>
      <c r="BM252" s="1">
        <v>30.100000000000023</v>
      </c>
      <c r="BN252" s="1">
        <v>505.7999999999995</v>
      </c>
      <c r="BO252" s="1">
        <v>1</v>
      </c>
      <c r="BP252" s="1">
        <v>100</v>
      </c>
      <c r="CB252" s="1" t="s">
        <v>290</v>
      </c>
      <c r="CG252" s="39">
        <f t="shared" si="169"/>
        <v>0</v>
      </c>
      <c r="CH252" s="39">
        <f t="shared" si="169"/>
        <v>0</v>
      </c>
      <c r="CI252" s="39">
        <f t="shared" si="169"/>
        <v>0</v>
      </c>
      <c r="CJ252" s="39">
        <f t="shared" si="169"/>
        <v>0</v>
      </c>
      <c r="CK252" s="39">
        <f t="shared" si="169"/>
        <v>0</v>
      </c>
      <c r="CL252" s="39">
        <f t="shared" si="169"/>
        <v>0</v>
      </c>
      <c r="CM252" s="39">
        <f t="shared" si="169"/>
        <v>0</v>
      </c>
      <c r="CO252" s="6"/>
      <c r="CP252" s="6"/>
      <c r="CS252" s="1">
        <f t="shared" si="154"/>
        <v>43.719999999999899</v>
      </c>
      <c r="CT252" s="1">
        <f t="shared" si="155"/>
        <v>30.100000000000023</v>
      </c>
      <c r="CU252" s="1">
        <f t="shared" si="156"/>
        <v>0</v>
      </c>
      <c r="CV252" s="1">
        <f t="shared" si="157"/>
        <v>0</v>
      </c>
      <c r="CW252" s="1">
        <f t="shared" si="158"/>
        <v>0</v>
      </c>
      <c r="CX252" s="1">
        <f t="shared" si="159"/>
        <v>0</v>
      </c>
      <c r="DK252" s="1">
        <f t="shared" si="151"/>
        <v>0</v>
      </c>
      <c r="DL252" s="1">
        <f t="shared" si="152"/>
        <v>0</v>
      </c>
    </row>
    <row r="253" spans="1:116" s="1" customFormat="1" ht="12" customHeight="1">
      <c r="A253" s="1">
        <f t="shared" si="160"/>
        <v>20</v>
      </c>
      <c r="B253" s="4">
        <f t="shared" si="161"/>
        <v>41313</v>
      </c>
      <c r="C253" s="4">
        <f t="shared" si="162"/>
        <v>41319</v>
      </c>
      <c r="D253" s="5" t="s">
        <v>14</v>
      </c>
      <c r="F253" s="5" t="s">
        <v>169</v>
      </c>
      <c r="G253" s="5" t="s">
        <v>169</v>
      </c>
      <c r="H253" s="5"/>
      <c r="I253" s="5"/>
      <c r="J253" s="5"/>
      <c r="K253" s="15">
        <v>38.92</v>
      </c>
      <c r="L253" s="1">
        <f t="shared" si="163"/>
        <v>863.21999999999912</v>
      </c>
      <c r="M253" s="15">
        <v>6.04</v>
      </c>
      <c r="N253" s="15">
        <v>1198.47</v>
      </c>
      <c r="P253" s="1">
        <f t="shared" si="164"/>
        <v>26840.629999999939</v>
      </c>
      <c r="Q253" s="109">
        <f t="shared" si="153"/>
        <v>26685.209999999955</v>
      </c>
      <c r="T253" s="15">
        <v>62</v>
      </c>
      <c r="U253" s="15">
        <v>1.98</v>
      </c>
      <c r="V253" s="15">
        <v>3.08</v>
      </c>
      <c r="W253" s="15">
        <v>5.22</v>
      </c>
      <c r="X253" s="15">
        <v>7.69</v>
      </c>
      <c r="AL253" s="26">
        <v>20.010000000000002</v>
      </c>
      <c r="AM253" s="39">
        <v>60</v>
      </c>
      <c r="AO253" s="39">
        <v>257</v>
      </c>
      <c r="AP253" s="39">
        <f t="shared" si="165"/>
        <v>65.010000000000005</v>
      </c>
      <c r="AQ253" s="39">
        <f t="shared" si="166"/>
        <v>780.34999999999991</v>
      </c>
      <c r="AR253" s="12"/>
      <c r="AT253" s="15"/>
      <c r="AV253" s="15">
        <v>0.48</v>
      </c>
      <c r="AW253" s="15"/>
      <c r="AX253" s="15">
        <v>1.41</v>
      </c>
      <c r="AY253" s="15">
        <v>0.3</v>
      </c>
      <c r="AZ253" s="1">
        <v>428.4</v>
      </c>
      <c r="BA253" s="15">
        <v>34.6</v>
      </c>
      <c r="BD253" s="1">
        <v>48</v>
      </c>
      <c r="BF253" s="110">
        <f t="shared" si="167"/>
        <v>4</v>
      </c>
      <c r="BM253" s="1">
        <v>29.300000000000182</v>
      </c>
      <c r="BN253" s="1">
        <v>535.09999999999968</v>
      </c>
      <c r="BO253" s="1">
        <v>1</v>
      </c>
      <c r="BP253" s="1">
        <v>100</v>
      </c>
      <c r="CB253" s="1">
        <v>3.7</v>
      </c>
      <c r="CG253" s="39">
        <f t="shared" si="169"/>
        <v>0</v>
      </c>
      <c r="CH253" s="39">
        <f t="shared" si="169"/>
        <v>0</v>
      </c>
      <c r="CI253" s="39">
        <f t="shared" si="169"/>
        <v>0</v>
      </c>
      <c r="CJ253" s="39">
        <f t="shared" si="169"/>
        <v>0</v>
      </c>
      <c r="CK253" s="39">
        <f t="shared" si="169"/>
        <v>0</v>
      </c>
      <c r="CL253" s="39">
        <f t="shared" si="169"/>
        <v>0</v>
      </c>
      <c r="CM253" s="39">
        <f t="shared" si="169"/>
        <v>0</v>
      </c>
      <c r="CO253" s="6"/>
      <c r="CP253" s="6"/>
      <c r="CS253" s="1">
        <f t="shared" si="154"/>
        <v>38.92</v>
      </c>
      <c r="CT253" s="1">
        <f t="shared" si="155"/>
        <v>29.300000000000182</v>
      </c>
      <c r="CU253" s="1">
        <f t="shared" si="156"/>
        <v>0</v>
      </c>
      <c r="CV253" s="1">
        <f t="shared" si="157"/>
        <v>0</v>
      </c>
      <c r="CW253" s="1">
        <f t="shared" si="158"/>
        <v>0</v>
      </c>
      <c r="CX253" s="1">
        <f t="shared" si="159"/>
        <v>0</v>
      </c>
      <c r="DK253" s="1">
        <f t="shared" si="151"/>
        <v>0</v>
      </c>
      <c r="DL253" s="1">
        <f t="shared" si="152"/>
        <v>0</v>
      </c>
    </row>
    <row r="254" spans="1:116" s="1" customFormat="1" ht="12" customHeight="1">
      <c r="A254" s="1">
        <f t="shared" si="160"/>
        <v>21</v>
      </c>
      <c r="B254" s="4">
        <f t="shared" si="161"/>
        <v>41320</v>
      </c>
      <c r="C254" s="4">
        <f t="shared" si="162"/>
        <v>41326</v>
      </c>
      <c r="D254" s="5" t="s">
        <v>14</v>
      </c>
      <c r="F254" s="5" t="s">
        <v>169</v>
      </c>
      <c r="G254" s="5" t="s">
        <v>169</v>
      </c>
      <c r="H254" s="5"/>
      <c r="I254" s="5"/>
      <c r="J254" s="5"/>
      <c r="K254" s="15">
        <v>39.75</v>
      </c>
      <c r="L254" s="1">
        <f t="shared" si="163"/>
        <v>902.96999999999912</v>
      </c>
      <c r="M254" s="15">
        <v>2.29</v>
      </c>
      <c r="N254" s="15">
        <v>1150.5999999999899</v>
      </c>
      <c r="P254" s="1">
        <f t="shared" si="164"/>
        <v>27991.22999999993</v>
      </c>
      <c r="Q254" s="109">
        <f t="shared" si="153"/>
        <v>27835.809999999947</v>
      </c>
      <c r="T254" s="15">
        <v>60.999999999999901</v>
      </c>
      <c r="U254" s="15">
        <v>1.95</v>
      </c>
      <c r="V254" s="15">
        <v>2.89</v>
      </c>
      <c r="W254" s="15"/>
      <c r="X254" s="15"/>
      <c r="AL254" s="26">
        <v>21.85</v>
      </c>
      <c r="AM254" s="39">
        <v>50</v>
      </c>
      <c r="AO254" s="39">
        <v>249</v>
      </c>
      <c r="AP254" s="39">
        <f t="shared" si="165"/>
        <v>79.849999999999994</v>
      </c>
      <c r="AQ254" s="39">
        <f t="shared" si="166"/>
        <v>860.19999999999993</v>
      </c>
      <c r="AR254" s="12"/>
      <c r="BF254" s="110">
        <f t="shared" si="167"/>
        <v>4</v>
      </c>
      <c r="BM254" s="1">
        <v>28.500000000000114</v>
      </c>
      <c r="BN254" s="1">
        <v>563.5999999999998</v>
      </c>
      <c r="BO254" s="1">
        <v>1</v>
      </c>
      <c r="BP254" s="1">
        <v>100</v>
      </c>
      <c r="CG254" s="39">
        <f t="shared" si="169"/>
        <v>0</v>
      </c>
      <c r="CH254" s="39">
        <f t="shared" si="169"/>
        <v>0</v>
      </c>
      <c r="CI254" s="39">
        <f t="shared" si="169"/>
        <v>0</v>
      </c>
      <c r="CJ254" s="39">
        <f t="shared" si="169"/>
        <v>0</v>
      </c>
      <c r="CK254" s="39">
        <f t="shared" si="169"/>
        <v>0</v>
      </c>
      <c r="CL254" s="39">
        <f t="shared" si="169"/>
        <v>0</v>
      </c>
      <c r="CM254" s="39">
        <f t="shared" si="169"/>
        <v>0</v>
      </c>
      <c r="CO254" s="6"/>
      <c r="CP254" s="6"/>
      <c r="CS254" s="1">
        <f t="shared" si="154"/>
        <v>39.75</v>
      </c>
      <c r="CT254" s="1">
        <f t="shared" si="155"/>
        <v>28.500000000000114</v>
      </c>
      <c r="CU254" s="1">
        <f t="shared" si="156"/>
        <v>0</v>
      </c>
      <c r="CV254" s="1">
        <f t="shared" si="157"/>
        <v>0</v>
      </c>
      <c r="CW254" s="1">
        <f t="shared" si="158"/>
        <v>0</v>
      </c>
      <c r="CX254" s="1">
        <f t="shared" si="159"/>
        <v>0</v>
      </c>
      <c r="DK254" s="1">
        <f t="shared" si="151"/>
        <v>0</v>
      </c>
      <c r="DL254" s="1">
        <f t="shared" si="152"/>
        <v>0</v>
      </c>
    </row>
    <row r="255" spans="1:116" s="1" customFormat="1" ht="12" customHeight="1">
      <c r="A255" s="1">
        <f t="shared" si="160"/>
        <v>22</v>
      </c>
      <c r="B255" s="4">
        <f t="shared" si="161"/>
        <v>41327</v>
      </c>
      <c r="C255" s="4">
        <f t="shared" si="162"/>
        <v>41333</v>
      </c>
      <c r="D255" s="5" t="s">
        <v>14</v>
      </c>
      <c r="F255" s="5" t="s">
        <v>169</v>
      </c>
      <c r="G255" s="5" t="s">
        <v>169</v>
      </c>
      <c r="H255" s="5"/>
      <c r="I255" s="5"/>
      <c r="J255" s="5"/>
      <c r="K255" s="15">
        <v>35.68</v>
      </c>
      <c r="L255" s="1">
        <f t="shared" si="163"/>
        <v>938.64999999999907</v>
      </c>
      <c r="M255" s="15">
        <v>10.3699999999999</v>
      </c>
      <c r="N255" s="15">
        <v>1175.3299999999899</v>
      </c>
      <c r="P255" s="1">
        <f t="shared" si="164"/>
        <v>29166.559999999921</v>
      </c>
      <c r="Q255" s="109">
        <f t="shared" si="153"/>
        <v>29011.139999999938</v>
      </c>
      <c r="T255" s="15">
        <v>65</v>
      </c>
      <c r="U255" s="15">
        <v>2.2000000000000002</v>
      </c>
      <c r="V255" s="15">
        <v>3.29</v>
      </c>
      <c r="W255" s="15">
        <v>5.13</v>
      </c>
      <c r="X255" s="15">
        <v>8.06</v>
      </c>
      <c r="AL255" s="26">
        <v>0</v>
      </c>
      <c r="AM255" s="39">
        <v>50</v>
      </c>
      <c r="AO255" s="39">
        <v>252</v>
      </c>
      <c r="AP255" s="39">
        <f t="shared" si="165"/>
        <v>47</v>
      </c>
      <c r="AQ255" s="39">
        <f t="shared" si="166"/>
        <v>907.19999999999993</v>
      </c>
      <c r="AR255" s="12"/>
      <c r="BF255" s="110">
        <f t="shared" si="167"/>
        <v>4</v>
      </c>
      <c r="BM255" s="1">
        <v>27.699999999999932</v>
      </c>
      <c r="BN255" s="1">
        <v>591.29999999999973</v>
      </c>
      <c r="BO255" s="1">
        <v>1</v>
      </c>
      <c r="BP255" s="1">
        <v>100</v>
      </c>
      <c r="CB255" s="1">
        <v>2.17</v>
      </c>
      <c r="CG255" s="39">
        <f t="shared" ref="CG255:CM260" si="170">CG220</f>
        <v>0</v>
      </c>
      <c r="CH255" s="39">
        <f t="shared" si="170"/>
        <v>0</v>
      </c>
      <c r="CI255" s="39">
        <f t="shared" si="170"/>
        <v>0</v>
      </c>
      <c r="CJ255" s="39">
        <f t="shared" si="170"/>
        <v>0</v>
      </c>
      <c r="CK255" s="39">
        <f t="shared" si="170"/>
        <v>0</v>
      </c>
      <c r="CL255" s="39">
        <f t="shared" si="170"/>
        <v>0</v>
      </c>
      <c r="CM255" s="39">
        <f t="shared" si="170"/>
        <v>0</v>
      </c>
      <c r="CO255" s="6"/>
      <c r="CP255" s="6"/>
      <c r="CS255" s="1">
        <f t="shared" si="154"/>
        <v>35.68</v>
      </c>
      <c r="CT255" s="1">
        <f t="shared" si="155"/>
        <v>27.699999999999932</v>
      </c>
      <c r="CU255" s="1">
        <f t="shared" si="156"/>
        <v>0</v>
      </c>
      <c r="CV255" s="1">
        <f t="shared" si="157"/>
        <v>0</v>
      </c>
      <c r="CW255" s="1">
        <f t="shared" si="158"/>
        <v>0</v>
      </c>
      <c r="CX255" s="1">
        <f t="shared" si="159"/>
        <v>0</v>
      </c>
      <c r="DK255" s="1">
        <f t="shared" si="151"/>
        <v>0</v>
      </c>
      <c r="DL255" s="1">
        <f t="shared" si="152"/>
        <v>0</v>
      </c>
    </row>
    <row r="256" spans="1:116" s="1" customFormat="1" ht="12" customHeight="1">
      <c r="A256" s="1">
        <f t="shared" si="160"/>
        <v>23</v>
      </c>
      <c r="B256" s="4">
        <f t="shared" si="161"/>
        <v>41334</v>
      </c>
      <c r="C256" s="4">
        <f t="shared" si="162"/>
        <v>41340</v>
      </c>
      <c r="D256" s="5" t="s">
        <v>14</v>
      </c>
      <c r="F256" s="5" t="s">
        <v>169</v>
      </c>
      <c r="G256" s="5" t="s">
        <v>169</v>
      </c>
      <c r="H256" s="5"/>
      <c r="I256" s="5"/>
      <c r="J256" s="5"/>
      <c r="K256" s="15">
        <v>39.380000000000003</v>
      </c>
      <c r="L256" s="1">
        <f t="shared" si="163"/>
        <v>978.02999999999906</v>
      </c>
      <c r="M256" s="15">
        <v>4.4400000000000004</v>
      </c>
      <c r="N256" s="15">
        <v>1190.3599999999899</v>
      </c>
      <c r="P256" s="1">
        <f t="shared" si="164"/>
        <v>30356.919999999911</v>
      </c>
      <c r="Q256" s="109">
        <f t="shared" si="153"/>
        <v>30201.499999999927</v>
      </c>
      <c r="T256" s="15">
        <v>65</v>
      </c>
      <c r="U256" s="15">
        <v>2.2000000000000002</v>
      </c>
      <c r="V256" s="15">
        <v>3.02</v>
      </c>
      <c r="W256" s="15"/>
      <c r="X256" s="15"/>
      <c r="AL256" s="15"/>
      <c r="AM256" s="39"/>
      <c r="AO256" s="39">
        <v>219</v>
      </c>
      <c r="AP256" s="39">
        <f t="shared" si="165"/>
        <v>33</v>
      </c>
      <c r="AQ256" s="39">
        <f t="shared" si="166"/>
        <v>940.19999999999993</v>
      </c>
      <c r="AR256" s="12"/>
      <c r="BF256" s="110">
        <f t="shared" si="167"/>
        <v>4</v>
      </c>
      <c r="BM256" s="1">
        <v>26.89999999999975</v>
      </c>
      <c r="BN256" s="1">
        <v>618.19999999999948</v>
      </c>
      <c r="BO256" s="1">
        <v>1</v>
      </c>
      <c r="BP256" s="1">
        <v>100</v>
      </c>
      <c r="CG256" s="39">
        <f t="shared" si="170"/>
        <v>0</v>
      </c>
      <c r="CH256" s="39">
        <f t="shared" si="170"/>
        <v>0</v>
      </c>
      <c r="CI256" s="39">
        <f t="shared" si="170"/>
        <v>0</v>
      </c>
      <c r="CJ256" s="39">
        <f t="shared" si="170"/>
        <v>0</v>
      </c>
      <c r="CK256" s="39">
        <f t="shared" si="170"/>
        <v>0</v>
      </c>
      <c r="CL256" s="39">
        <f t="shared" si="170"/>
        <v>0</v>
      </c>
      <c r="CM256" s="39">
        <f t="shared" si="170"/>
        <v>0</v>
      </c>
      <c r="CO256" s="6"/>
      <c r="CP256" s="6"/>
      <c r="CS256" s="1">
        <f t="shared" si="154"/>
        <v>39.380000000000003</v>
      </c>
      <c r="CT256" s="1">
        <f t="shared" si="155"/>
        <v>26.89999999999975</v>
      </c>
      <c r="CU256" s="1">
        <f t="shared" si="156"/>
        <v>0</v>
      </c>
      <c r="CV256" s="1">
        <f t="shared" si="157"/>
        <v>0</v>
      </c>
      <c r="CW256" s="1">
        <f t="shared" si="158"/>
        <v>0</v>
      </c>
      <c r="CX256" s="1">
        <f t="shared" si="159"/>
        <v>0</v>
      </c>
      <c r="DK256" s="1">
        <f t="shared" si="151"/>
        <v>0</v>
      </c>
      <c r="DL256" s="1">
        <f t="shared" si="152"/>
        <v>0</v>
      </c>
    </row>
    <row r="257" spans="1:116" s="1" customFormat="1" ht="12" customHeight="1">
      <c r="A257" s="1">
        <f t="shared" si="160"/>
        <v>24</v>
      </c>
      <c r="B257" s="4">
        <f t="shared" si="161"/>
        <v>41341</v>
      </c>
      <c r="C257" s="4">
        <f t="shared" si="162"/>
        <v>41347</v>
      </c>
      <c r="D257" s="5" t="s">
        <v>14</v>
      </c>
      <c r="F257" s="5" t="s">
        <v>169</v>
      </c>
      <c r="G257" s="5" t="s">
        <v>169</v>
      </c>
      <c r="H257" s="5"/>
      <c r="I257" s="5"/>
      <c r="J257" s="5"/>
      <c r="K257" s="15">
        <v>35.899999999999899</v>
      </c>
      <c r="L257" s="1">
        <f t="shared" si="163"/>
        <v>1013.9299999999989</v>
      </c>
      <c r="M257" s="15">
        <v>6.25</v>
      </c>
      <c r="N257" s="15">
        <v>1135.3499999999899</v>
      </c>
      <c r="P257" s="1">
        <f t="shared" si="164"/>
        <v>31492.269999999902</v>
      </c>
      <c r="Q257" s="109">
        <f t="shared" si="153"/>
        <v>31336.849999999919</v>
      </c>
      <c r="T257" s="15">
        <v>65</v>
      </c>
      <c r="U257" s="15">
        <v>2.2000000000000002</v>
      </c>
      <c r="V257" s="15">
        <v>3.16</v>
      </c>
      <c r="W257" s="15">
        <v>5.07</v>
      </c>
      <c r="X257" s="15">
        <v>8.01</v>
      </c>
      <c r="AM257" s="39"/>
      <c r="AO257" s="39"/>
      <c r="AP257" s="39"/>
      <c r="AQ257" s="39"/>
      <c r="BF257" s="110">
        <f t="shared" si="167"/>
        <v>4</v>
      </c>
      <c r="BM257" s="1">
        <v>25.500000000000227</v>
      </c>
      <c r="BN257" s="1">
        <v>643.6999999999997</v>
      </c>
      <c r="BO257" s="1">
        <v>1</v>
      </c>
      <c r="BP257" s="1">
        <v>100</v>
      </c>
      <c r="CG257" s="39">
        <f t="shared" si="170"/>
        <v>0</v>
      </c>
      <c r="CH257" s="39">
        <f t="shared" si="170"/>
        <v>0</v>
      </c>
      <c r="CI257" s="39">
        <f t="shared" si="170"/>
        <v>0</v>
      </c>
      <c r="CJ257" s="39">
        <f t="shared" si="170"/>
        <v>0</v>
      </c>
      <c r="CK257" s="39">
        <f t="shared" si="170"/>
        <v>0</v>
      </c>
      <c r="CL257" s="39">
        <f t="shared" si="170"/>
        <v>0</v>
      </c>
      <c r="CM257" s="39">
        <f t="shared" si="170"/>
        <v>0</v>
      </c>
      <c r="CO257" s="6"/>
      <c r="CP257" s="6"/>
      <c r="CS257" s="1">
        <f t="shared" si="154"/>
        <v>35.899999999999899</v>
      </c>
      <c r="CT257" s="1">
        <f t="shared" si="155"/>
        <v>25.500000000000227</v>
      </c>
      <c r="CU257" s="1">
        <f t="shared" si="156"/>
        <v>0</v>
      </c>
      <c r="CV257" s="1">
        <f t="shared" si="157"/>
        <v>0</v>
      </c>
      <c r="CW257" s="1">
        <f t="shared" si="158"/>
        <v>0</v>
      </c>
      <c r="CX257" s="1">
        <f t="shared" si="159"/>
        <v>0</v>
      </c>
      <c r="DK257" s="1">
        <f t="shared" si="151"/>
        <v>0</v>
      </c>
      <c r="DL257" s="1">
        <f t="shared" si="152"/>
        <v>0</v>
      </c>
    </row>
    <row r="258" spans="1:116" s="1" customFormat="1" ht="12" customHeight="1">
      <c r="A258" s="1">
        <f t="shared" si="160"/>
        <v>25</v>
      </c>
      <c r="B258" s="4">
        <f t="shared" si="161"/>
        <v>41348</v>
      </c>
      <c r="C258" s="4">
        <f t="shared" si="162"/>
        <v>41354</v>
      </c>
      <c r="D258" s="5" t="s">
        <v>14</v>
      </c>
      <c r="F258" s="5" t="s">
        <v>169</v>
      </c>
      <c r="G258" s="5" t="s">
        <v>169</v>
      </c>
      <c r="H258" s="5"/>
      <c r="I258" s="5"/>
      <c r="J258" s="5"/>
      <c r="K258" s="15">
        <v>36.020000000000003</v>
      </c>
      <c r="L258" s="1">
        <f t="shared" si="163"/>
        <v>1049.9499999999989</v>
      </c>
      <c r="M258" s="15">
        <v>4.75999999999999</v>
      </c>
      <c r="N258" s="15">
        <v>1145.3699999999899</v>
      </c>
      <c r="P258" s="1">
        <f t="shared" si="164"/>
        <v>32637.63999999989</v>
      </c>
      <c r="Q258" s="109">
        <f t="shared" si="153"/>
        <v>32482.219999999907</v>
      </c>
      <c r="T258" s="15">
        <v>65</v>
      </c>
      <c r="U258" s="15">
        <v>2.2200000000000002</v>
      </c>
      <c r="V258" s="15">
        <v>3.18</v>
      </c>
      <c r="W258" s="15">
        <v>2.34</v>
      </c>
      <c r="X258" s="15">
        <v>2.97</v>
      </c>
      <c r="AM258" s="39"/>
      <c r="AO258" s="39"/>
      <c r="AP258" s="39"/>
      <c r="AQ258" s="39"/>
      <c r="BF258" s="110">
        <f t="shared" si="167"/>
        <v>4</v>
      </c>
      <c r="BM258" s="1">
        <v>23.999999999999886</v>
      </c>
      <c r="BN258" s="1">
        <v>667.69999999999959</v>
      </c>
      <c r="BO258" s="1">
        <v>1</v>
      </c>
      <c r="BP258" s="1">
        <v>100</v>
      </c>
      <c r="CG258" s="39">
        <f t="shared" si="170"/>
        <v>0</v>
      </c>
      <c r="CH258" s="39">
        <f t="shared" si="170"/>
        <v>0</v>
      </c>
      <c r="CI258" s="39">
        <f t="shared" si="170"/>
        <v>0</v>
      </c>
      <c r="CJ258" s="39">
        <f t="shared" si="170"/>
        <v>0</v>
      </c>
      <c r="CK258" s="39">
        <f t="shared" si="170"/>
        <v>0</v>
      </c>
      <c r="CL258" s="39">
        <f t="shared" si="170"/>
        <v>0</v>
      </c>
      <c r="CM258" s="39">
        <f t="shared" si="170"/>
        <v>0</v>
      </c>
      <c r="CO258" s="6"/>
      <c r="CP258" s="6"/>
      <c r="CS258" s="1">
        <f t="shared" si="154"/>
        <v>36.020000000000003</v>
      </c>
      <c r="CT258" s="1">
        <f t="shared" si="155"/>
        <v>23.999999999999886</v>
      </c>
      <c r="CU258" s="1">
        <f t="shared" si="156"/>
        <v>0</v>
      </c>
      <c r="CV258" s="1">
        <f t="shared" si="157"/>
        <v>0</v>
      </c>
      <c r="CW258" s="1">
        <f t="shared" si="158"/>
        <v>0</v>
      </c>
      <c r="CX258" s="1">
        <f t="shared" si="159"/>
        <v>0</v>
      </c>
      <c r="DK258" s="1">
        <f t="shared" si="151"/>
        <v>0</v>
      </c>
      <c r="DL258" s="1">
        <f t="shared" si="152"/>
        <v>0</v>
      </c>
    </row>
    <row r="259" spans="1:116" s="1" customFormat="1" ht="12" customHeight="1">
      <c r="A259" s="1">
        <f t="shared" si="160"/>
        <v>26</v>
      </c>
      <c r="B259" s="4">
        <f t="shared" si="161"/>
        <v>41355</v>
      </c>
      <c r="C259" s="4">
        <f t="shared" si="162"/>
        <v>41361</v>
      </c>
      <c r="D259" s="5" t="s">
        <v>14</v>
      </c>
      <c r="F259" s="5" t="s">
        <v>169</v>
      </c>
      <c r="G259" s="5" t="s">
        <v>169</v>
      </c>
      <c r="H259" s="5"/>
      <c r="I259" s="5"/>
      <c r="J259" s="5"/>
      <c r="K259" s="15">
        <v>30</v>
      </c>
      <c r="L259" s="1">
        <f t="shared" si="163"/>
        <v>1079.9499999999989</v>
      </c>
      <c r="M259" s="15">
        <v>2.04</v>
      </c>
      <c r="N259" s="15">
        <v>794.21</v>
      </c>
      <c r="P259" s="1">
        <f t="shared" si="164"/>
        <v>33431.849999999889</v>
      </c>
      <c r="Q259" s="109">
        <f t="shared" si="153"/>
        <v>33276.429999999906</v>
      </c>
      <c r="T259" s="15">
        <v>53</v>
      </c>
      <c r="U259" s="15">
        <v>1.5</v>
      </c>
      <c r="V259" s="15">
        <v>2.6499999999999901</v>
      </c>
      <c r="W259" s="15"/>
      <c r="X259" s="15"/>
      <c r="AM259" s="39"/>
      <c r="AO259" s="39"/>
      <c r="AP259" s="39"/>
      <c r="AQ259" s="39"/>
      <c r="BF259" s="110">
        <f t="shared" si="167"/>
        <v>4</v>
      </c>
      <c r="BM259" s="1">
        <v>22.500000000000114</v>
      </c>
      <c r="BN259" s="1">
        <v>690.1999999999997</v>
      </c>
      <c r="BO259" s="1">
        <v>1</v>
      </c>
      <c r="BP259" s="1">
        <v>100</v>
      </c>
      <c r="CB259" s="1" t="s">
        <v>262</v>
      </c>
      <c r="CG259" s="39">
        <f t="shared" si="170"/>
        <v>0</v>
      </c>
      <c r="CH259" s="39">
        <f t="shared" si="170"/>
        <v>0</v>
      </c>
      <c r="CI259" s="39">
        <f t="shared" si="170"/>
        <v>0</v>
      </c>
      <c r="CJ259" s="39">
        <f t="shared" si="170"/>
        <v>0</v>
      </c>
      <c r="CK259" s="39">
        <f t="shared" si="170"/>
        <v>0</v>
      </c>
      <c r="CL259" s="39">
        <f t="shared" si="170"/>
        <v>0</v>
      </c>
      <c r="CM259" s="39">
        <f t="shared" si="170"/>
        <v>0</v>
      </c>
      <c r="CO259" s="6"/>
      <c r="CP259" s="6"/>
      <c r="CS259" s="1">
        <f t="shared" si="154"/>
        <v>30</v>
      </c>
      <c r="CT259" s="1">
        <f t="shared" si="155"/>
        <v>22.500000000000114</v>
      </c>
      <c r="CU259" s="1">
        <f t="shared" si="156"/>
        <v>0</v>
      </c>
      <c r="CV259" s="1">
        <f t="shared" si="157"/>
        <v>0</v>
      </c>
      <c r="CW259" s="1">
        <f t="shared" si="158"/>
        <v>0</v>
      </c>
      <c r="CX259" s="1">
        <f t="shared" si="159"/>
        <v>0</v>
      </c>
      <c r="DK259" s="1">
        <f t="shared" si="151"/>
        <v>0</v>
      </c>
      <c r="DL259" s="1">
        <f t="shared" si="152"/>
        <v>0</v>
      </c>
    </row>
    <row r="260" spans="1:116" s="1" customFormat="1" ht="12" customHeight="1">
      <c r="A260" s="1">
        <f t="shared" si="160"/>
        <v>27</v>
      </c>
      <c r="B260" s="4">
        <f t="shared" si="161"/>
        <v>41362</v>
      </c>
      <c r="C260" s="4">
        <f t="shared" si="162"/>
        <v>41368</v>
      </c>
      <c r="D260" s="5" t="s">
        <v>14</v>
      </c>
      <c r="F260" s="5" t="s">
        <v>169</v>
      </c>
      <c r="G260" s="5" t="s">
        <v>169</v>
      </c>
      <c r="H260" s="5"/>
      <c r="I260" s="5"/>
      <c r="J260" s="5"/>
      <c r="K260" s="15">
        <v>14.3699999999999</v>
      </c>
      <c r="L260" s="1">
        <f t="shared" si="163"/>
        <v>1094.3199999999988</v>
      </c>
      <c r="M260" s="15">
        <v>1.71</v>
      </c>
      <c r="N260" s="15">
        <v>507.04</v>
      </c>
      <c r="P260" s="1">
        <f t="shared" si="164"/>
        <v>33938.88999999989</v>
      </c>
      <c r="Q260" s="109">
        <f t="shared" si="153"/>
        <v>33783.469999999907</v>
      </c>
      <c r="T260" s="15">
        <v>53</v>
      </c>
      <c r="U260" s="15">
        <v>1.5</v>
      </c>
      <c r="V260" s="15">
        <v>3.52999999999999</v>
      </c>
      <c r="W260" s="15"/>
      <c r="X260" s="15"/>
      <c r="AM260" s="39"/>
      <c r="AO260" s="39"/>
      <c r="AP260" s="39"/>
      <c r="AQ260" s="39"/>
      <c r="BF260" s="110">
        <f t="shared" si="167"/>
        <v>4</v>
      </c>
      <c r="BM260" s="1">
        <v>21.200000000000045</v>
      </c>
      <c r="BN260" s="1">
        <v>711.39999999999975</v>
      </c>
      <c r="BO260" s="1">
        <v>1</v>
      </c>
      <c r="BP260" s="1">
        <v>100</v>
      </c>
      <c r="CB260" s="1" t="s">
        <v>265</v>
      </c>
      <c r="CG260" s="39">
        <f t="shared" si="170"/>
        <v>0</v>
      </c>
      <c r="CH260" s="39">
        <f t="shared" si="170"/>
        <v>0</v>
      </c>
      <c r="CI260" s="39">
        <f t="shared" si="170"/>
        <v>0</v>
      </c>
      <c r="CJ260" s="39">
        <f t="shared" si="170"/>
        <v>0</v>
      </c>
      <c r="CK260" s="39">
        <f t="shared" si="170"/>
        <v>0</v>
      </c>
      <c r="CL260" s="39">
        <f t="shared" si="170"/>
        <v>0</v>
      </c>
      <c r="CM260" s="39">
        <f t="shared" si="170"/>
        <v>0</v>
      </c>
      <c r="CO260" s="6"/>
      <c r="CP260" s="6"/>
      <c r="CS260" s="1">
        <f t="shared" si="154"/>
        <v>14.3699999999999</v>
      </c>
      <c r="CT260" s="1">
        <f t="shared" si="155"/>
        <v>21.200000000000045</v>
      </c>
      <c r="CU260" s="1">
        <f t="shared" si="156"/>
        <v>0</v>
      </c>
      <c r="CV260" s="1">
        <f t="shared" si="157"/>
        <v>0</v>
      </c>
      <c r="CW260" s="1">
        <f t="shared" si="158"/>
        <v>0</v>
      </c>
      <c r="CX260" s="1">
        <f t="shared" si="159"/>
        <v>0</v>
      </c>
      <c r="DK260" s="1">
        <f t="shared" si="151"/>
        <v>0</v>
      </c>
      <c r="DL260" s="1">
        <f t="shared" si="152"/>
        <v>0</v>
      </c>
    </row>
    <row r="261" spans="1:116" s="1" customFormat="1" ht="12" customHeight="1">
      <c r="A261" s="1">
        <f t="shared" si="160"/>
        <v>28</v>
      </c>
      <c r="B261" s="4">
        <f t="shared" si="161"/>
        <v>41369</v>
      </c>
      <c r="C261" s="4">
        <f t="shared" si="162"/>
        <v>41375</v>
      </c>
      <c r="D261" s="5" t="s">
        <v>14</v>
      </c>
      <c r="F261" s="5" t="s">
        <v>169</v>
      </c>
      <c r="G261" s="5" t="s">
        <v>169</v>
      </c>
      <c r="H261" s="5"/>
      <c r="I261" s="5"/>
      <c r="J261" s="5"/>
      <c r="K261" s="15">
        <v>23.239999999999899</v>
      </c>
      <c r="L261" s="1">
        <f t="shared" si="163"/>
        <v>1117.5599999999988</v>
      </c>
      <c r="M261" s="15">
        <v>1.1499999999999899</v>
      </c>
      <c r="N261" s="15">
        <v>913.14999999999895</v>
      </c>
      <c r="P261" s="1">
        <f t="shared" si="164"/>
        <v>34852.039999999892</v>
      </c>
      <c r="Q261" s="109">
        <f t="shared" si="153"/>
        <v>34696.619999999908</v>
      </c>
      <c r="T261" s="15">
        <v>66</v>
      </c>
      <c r="U261" s="15">
        <v>2.29</v>
      </c>
      <c r="V261" s="15">
        <v>3.93</v>
      </c>
      <c r="AM261" s="39"/>
      <c r="AO261" s="39"/>
      <c r="AP261" s="39"/>
      <c r="AQ261" s="39"/>
      <c r="BF261" s="110">
        <f t="shared" si="167"/>
        <v>4</v>
      </c>
      <c r="BM261" s="1">
        <v>19.699999999999818</v>
      </c>
      <c r="BN261" s="1">
        <v>731.09999999999957</v>
      </c>
      <c r="BO261" s="1">
        <v>1</v>
      </c>
      <c r="BP261" s="1">
        <v>100</v>
      </c>
      <c r="CG261" s="40">
        <v>15.51</v>
      </c>
      <c r="CH261" s="40">
        <v>55.737142857142864</v>
      </c>
      <c r="CI261" s="40">
        <v>1.0542857142857143</v>
      </c>
      <c r="CJ261" s="40">
        <v>16.767142857142858</v>
      </c>
      <c r="CK261" s="40">
        <v>25.419999999999998</v>
      </c>
      <c r="CL261" s="40">
        <v>0</v>
      </c>
      <c r="CM261" s="40">
        <v>1.2314285714285713</v>
      </c>
      <c r="CO261" s="6"/>
      <c r="CP261" s="6"/>
      <c r="CS261" s="1">
        <f t="shared" si="154"/>
        <v>23.239999999999899</v>
      </c>
      <c r="CT261" s="1">
        <f t="shared" si="155"/>
        <v>19.699999999999818</v>
      </c>
      <c r="CU261" s="1">
        <f t="shared" si="156"/>
        <v>0</v>
      </c>
      <c r="CV261" s="1">
        <f t="shared" si="157"/>
        <v>0</v>
      </c>
      <c r="CW261" s="1">
        <f t="shared" si="158"/>
        <v>0</v>
      </c>
      <c r="CX261" s="1">
        <f t="shared" si="159"/>
        <v>0</v>
      </c>
      <c r="DK261" s="1">
        <f t="shared" si="151"/>
        <v>0</v>
      </c>
      <c r="DL261" s="1">
        <f t="shared" si="152"/>
        <v>0</v>
      </c>
    </row>
    <row r="262" spans="1:116" s="1" customFormat="1" ht="12" customHeight="1">
      <c r="A262" s="1">
        <f t="shared" si="160"/>
        <v>29</v>
      </c>
      <c r="B262" s="4">
        <f t="shared" si="161"/>
        <v>41376</v>
      </c>
      <c r="C262" s="4">
        <f t="shared" si="162"/>
        <v>41382</v>
      </c>
      <c r="D262" s="5" t="s">
        <v>14</v>
      </c>
      <c r="F262" s="5" t="s">
        <v>169</v>
      </c>
      <c r="G262" s="5" t="s">
        <v>169</v>
      </c>
      <c r="H262" s="5"/>
      <c r="I262" s="5"/>
      <c r="J262" s="5"/>
      <c r="K262" s="15">
        <v>26.85</v>
      </c>
      <c r="L262" s="1">
        <f t="shared" si="163"/>
        <v>1144.4099999999987</v>
      </c>
      <c r="M262" s="15">
        <v>0</v>
      </c>
      <c r="N262" s="15">
        <v>999.86</v>
      </c>
      <c r="P262" s="1">
        <f t="shared" si="164"/>
        <v>35851.899999999892</v>
      </c>
      <c r="Q262" s="109">
        <f t="shared" si="153"/>
        <v>35696.479999999909</v>
      </c>
      <c r="T262" s="15">
        <v>66</v>
      </c>
      <c r="U262" s="15">
        <v>2.29</v>
      </c>
      <c r="V262" s="15">
        <v>3.72</v>
      </c>
      <c r="W262" s="1">
        <v>6.39</v>
      </c>
      <c r="X262" s="1">
        <v>10.27</v>
      </c>
      <c r="AM262" s="39"/>
      <c r="AO262" s="39"/>
      <c r="AP262" s="39"/>
      <c r="AQ262" s="39"/>
      <c r="BF262" s="110">
        <f t="shared" si="167"/>
        <v>4</v>
      </c>
      <c r="BM262" s="1">
        <v>18.500000000000227</v>
      </c>
      <c r="BN262" s="1">
        <v>749.5999999999998</v>
      </c>
      <c r="BO262" s="1">
        <v>1</v>
      </c>
      <c r="BP262" s="1">
        <v>100</v>
      </c>
      <c r="CG262" s="40">
        <v>19.134285714285713</v>
      </c>
      <c r="CH262" s="40">
        <v>55.631428571428572</v>
      </c>
      <c r="CI262" s="40">
        <v>1.2857142857142858</v>
      </c>
      <c r="CJ262" s="40">
        <v>13.659999999999998</v>
      </c>
      <c r="CK262" s="40">
        <v>25.159999999999997</v>
      </c>
      <c r="CL262" s="40">
        <v>0</v>
      </c>
      <c r="CM262" s="40">
        <v>1.4285714285714288</v>
      </c>
      <c r="CO262" s="6"/>
      <c r="CP262" s="6"/>
      <c r="CS262" s="1">
        <f t="shared" si="154"/>
        <v>26.85</v>
      </c>
      <c r="CT262" s="1">
        <f t="shared" si="155"/>
        <v>18.500000000000227</v>
      </c>
      <c r="CU262" s="1">
        <f t="shared" si="156"/>
        <v>0</v>
      </c>
      <c r="CV262" s="1">
        <f t="shared" si="157"/>
        <v>0</v>
      </c>
      <c r="CW262" s="1">
        <f t="shared" si="158"/>
        <v>0</v>
      </c>
      <c r="CX262" s="1">
        <f t="shared" si="159"/>
        <v>0</v>
      </c>
      <c r="DK262" s="1">
        <f t="shared" si="151"/>
        <v>0</v>
      </c>
      <c r="DL262" s="1">
        <f t="shared" si="152"/>
        <v>0</v>
      </c>
    </row>
    <row r="263" spans="1:116" s="1" customFormat="1" ht="12" customHeight="1">
      <c r="A263" s="1">
        <f t="shared" si="160"/>
        <v>30</v>
      </c>
      <c r="B263" s="4">
        <f t="shared" si="161"/>
        <v>41383</v>
      </c>
      <c r="C263" s="4">
        <f t="shared" si="162"/>
        <v>41389</v>
      </c>
      <c r="D263" s="5" t="s">
        <v>14</v>
      </c>
      <c r="F263" s="5" t="s">
        <v>169</v>
      </c>
      <c r="G263" s="5" t="s">
        <v>169</v>
      </c>
      <c r="H263" s="5"/>
      <c r="I263" s="5"/>
      <c r="J263" s="5"/>
      <c r="K263" s="15">
        <v>17.440000000000001</v>
      </c>
      <c r="L263" s="1">
        <f t="shared" si="163"/>
        <v>1161.8499999999988</v>
      </c>
      <c r="M263" s="15">
        <v>0.13</v>
      </c>
      <c r="N263" s="15">
        <v>691.44</v>
      </c>
      <c r="P263" s="1">
        <f t="shared" si="164"/>
        <v>36543.339999999895</v>
      </c>
      <c r="Q263" s="109">
        <f t="shared" si="153"/>
        <v>36387.919999999911</v>
      </c>
      <c r="T263" s="15">
        <v>69.999999999999901</v>
      </c>
      <c r="U263" s="15">
        <v>2.5899999999999901</v>
      </c>
      <c r="V263" s="15">
        <v>3.96</v>
      </c>
      <c r="W263" s="1">
        <v>9.56</v>
      </c>
      <c r="X263" s="1">
        <v>16.309999999999999</v>
      </c>
      <c r="AM263" s="39"/>
      <c r="AO263" s="39"/>
      <c r="AP263" s="39"/>
      <c r="AQ263" s="39"/>
      <c r="BF263" s="110">
        <f t="shared" si="167"/>
        <v>4</v>
      </c>
      <c r="BM263" s="1">
        <v>17.199999999999932</v>
      </c>
      <c r="BN263" s="1">
        <v>766.79999999999973</v>
      </c>
      <c r="BO263" s="1">
        <v>1</v>
      </c>
      <c r="BP263" s="1">
        <v>100</v>
      </c>
      <c r="CG263" s="40">
        <v>13.917142857142858</v>
      </c>
      <c r="CH263" s="40">
        <v>60.752857142857138</v>
      </c>
      <c r="CI263" s="40">
        <v>0.79999999999999993</v>
      </c>
      <c r="CJ263" s="40">
        <v>11.865714285714287</v>
      </c>
      <c r="CK263" s="40">
        <v>17.529999999999998</v>
      </c>
      <c r="CL263" s="40">
        <v>0</v>
      </c>
      <c r="CM263" s="40">
        <v>0.89571428571428569</v>
      </c>
      <c r="CO263" s="6"/>
      <c r="CP263" s="6"/>
      <c r="CS263" s="1">
        <f t="shared" si="154"/>
        <v>17.440000000000001</v>
      </c>
      <c r="CT263" s="1">
        <f t="shared" si="155"/>
        <v>17.199999999999932</v>
      </c>
      <c r="CU263" s="1">
        <f t="shared" si="156"/>
        <v>0</v>
      </c>
      <c r="CV263" s="1">
        <f t="shared" si="157"/>
        <v>0</v>
      </c>
      <c r="CW263" s="1">
        <f t="shared" si="158"/>
        <v>0</v>
      </c>
      <c r="CX263" s="1">
        <f t="shared" si="159"/>
        <v>0</v>
      </c>
      <c r="DK263" s="1">
        <f t="shared" si="151"/>
        <v>0</v>
      </c>
      <c r="DL263" s="1">
        <f t="shared" si="152"/>
        <v>0</v>
      </c>
    </row>
    <row r="264" spans="1:116" s="1" customFormat="1" ht="12" customHeight="1">
      <c r="A264" s="1">
        <f t="shared" si="160"/>
        <v>31</v>
      </c>
      <c r="B264" s="4">
        <f t="shared" si="161"/>
        <v>41390</v>
      </c>
      <c r="C264" s="4">
        <f t="shared" si="162"/>
        <v>41396</v>
      </c>
      <c r="D264" s="5" t="s">
        <v>14</v>
      </c>
      <c r="F264" s="5" t="s">
        <v>169</v>
      </c>
      <c r="G264" s="5" t="s">
        <v>169</v>
      </c>
      <c r="H264" s="5"/>
      <c r="I264" s="5"/>
      <c r="J264" s="5"/>
      <c r="K264" s="15">
        <v>17.719999999999899</v>
      </c>
      <c r="L264" s="1">
        <f t="shared" si="163"/>
        <v>1179.5699999999986</v>
      </c>
      <c r="M264" s="15">
        <v>3.48</v>
      </c>
      <c r="N264" s="15">
        <v>774.2</v>
      </c>
      <c r="P264" s="1">
        <f t="shared" si="164"/>
        <v>37317.539999999892</v>
      </c>
      <c r="Q264" s="109">
        <f t="shared" si="153"/>
        <v>37162.119999999908</v>
      </c>
      <c r="T264" s="15">
        <v>76</v>
      </c>
      <c r="U264" s="15">
        <v>3.31</v>
      </c>
      <c r="V264" s="15">
        <v>4.37</v>
      </c>
      <c r="W264" s="1">
        <v>11.77</v>
      </c>
      <c r="X264" s="1">
        <v>22.42</v>
      </c>
      <c r="AM264" s="39"/>
      <c r="AO264" s="39">
        <v>87</v>
      </c>
      <c r="AP264" s="39"/>
      <c r="AQ264" s="39"/>
      <c r="BF264" s="110">
        <f t="shared" si="167"/>
        <v>4</v>
      </c>
      <c r="BM264" s="1">
        <v>16.099999999999795</v>
      </c>
      <c r="BN264" s="1">
        <v>782.89999999999952</v>
      </c>
      <c r="BO264" s="1">
        <v>1</v>
      </c>
      <c r="BP264" s="1">
        <v>100</v>
      </c>
      <c r="CG264" s="40">
        <v>16.511428571428574</v>
      </c>
      <c r="CH264" s="40">
        <v>52.027142857142849</v>
      </c>
      <c r="CI264" s="40">
        <v>1.3057142857142858</v>
      </c>
      <c r="CJ264" s="40">
        <v>12.680000000000001</v>
      </c>
      <c r="CK264" s="40">
        <v>21.089999999999996</v>
      </c>
      <c r="CL264" s="40">
        <v>0</v>
      </c>
      <c r="CM264" s="40">
        <v>0.80142857142857138</v>
      </c>
      <c r="CO264" s="6"/>
      <c r="CP264" s="6"/>
      <c r="CS264" s="1">
        <f t="shared" si="154"/>
        <v>17.719999999999899</v>
      </c>
      <c r="CT264" s="1">
        <f t="shared" si="155"/>
        <v>16.099999999999795</v>
      </c>
      <c r="CU264" s="1">
        <f t="shared" si="156"/>
        <v>0</v>
      </c>
      <c r="CV264" s="1">
        <f t="shared" si="157"/>
        <v>0</v>
      </c>
      <c r="CW264" s="1">
        <f t="shared" si="158"/>
        <v>0</v>
      </c>
      <c r="CX264" s="1">
        <f t="shared" si="159"/>
        <v>0</v>
      </c>
      <c r="DK264" s="1">
        <f t="shared" si="151"/>
        <v>0</v>
      </c>
      <c r="DL264" s="1">
        <f t="shared" si="152"/>
        <v>0</v>
      </c>
    </row>
    <row r="265" spans="1:116" s="1" customFormat="1" ht="12" customHeight="1">
      <c r="A265" s="1">
        <f t="shared" si="160"/>
        <v>32</v>
      </c>
      <c r="B265" s="4">
        <f t="shared" si="161"/>
        <v>41397</v>
      </c>
      <c r="C265" s="4">
        <f t="shared" si="162"/>
        <v>41403</v>
      </c>
      <c r="D265" s="5" t="s">
        <v>14</v>
      </c>
      <c r="F265" s="5" t="s">
        <v>169</v>
      </c>
      <c r="G265" s="5" t="s">
        <v>169</v>
      </c>
      <c r="H265" s="5"/>
      <c r="I265" s="5"/>
      <c r="J265" s="5"/>
      <c r="K265" s="15">
        <v>28.3</v>
      </c>
      <c r="L265" s="1">
        <f t="shared" si="163"/>
        <v>1207.8699999999985</v>
      </c>
      <c r="M265" s="15">
        <v>0</v>
      </c>
      <c r="N265" s="15">
        <v>754.89999999999895</v>
      </c>
      <c r="P265" s="1">
        <f t="shared" si="164"/>
        <v>38072.439999999893</v>
      </c>
      <c r="Q265" s="109">
        <f t="shared" si="153"/>
        <v>37917.019999999909</v>
      </c>
      <c r="T265" s="15">
        <v>76</v>
      </c>
      <c r="U265" s="15">
        <v>3.31</v>
      </c>
      <c r="V265" s="15">
        <v>2.6699999999999902</v>
      </c>
      <c r="W265" s="1">
        <v>12.01</v>
      </c>
      <c r="X265" s="1">
        <v>23.28</v>
      </c>
      <c r="AM265" s="39"/>
      <c r="AO265" s="39"/>
      <c r="AP265" s="39"/>
      <c r="AQ265" s="39"/>
      <c r="BF265" s="110">
        <f t="shared" si="167"/>
        <v>4</v>
      </c>
      <c r="BI265" s="15"/>
      <c r="BJ265" s="15"/>
      <c r="BK265" s="15"/>
      <c r="BL265" s="15"/>
      <c r="BM265" s="15">
        <v>15.200000000000273</v>
      </c>
      <c r="BN265" s="15">
        <v>798.0999999999998</v>
      </c>
      <c r="BO265" s="15">
        <v>1</v>
      </c>
      <c r="BP265" s="15">
        <v>100</v>
      </c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25"/>
      <c r="CC265" s="15"/>
      <c r="CD265" s="15"/>
      <c r="CE265" s="15"/>
      <c r="CF265" s="15"/>
      <c r="CG265" s="40">
        <v>11.912857142857144</v>
      </c>
      <c r="CH265" s="40">
        <v>50.888571428571424</v>
      </c>
      <c r="CI265" s="40">
        <v>1.06</v>
      </c>
      <c r="CJ265" s="40">
        <v>13.141428571428573</v>
      </c>
      <c r="CK265" s="40">
        <v>21.32</v>
      </c>
      <c r="CL265" s="40">
        <v>0</v>
      </c>
      <c r="CM265" s="40">
        <v>1.5757142857142858</v>
      </c>
      <c r="CO265" s="6"/>
      <c r="CP265" s="6"/>
      <c r="CS265" s="1">
        <f t="shared" si="154"/>
        <v>28.3</v>
      </c>
      <c r="CT265" s="1">
        <f t="shared" si="155"/>
        <v>15.200000000000273</v>
      </c>
      <c r="CU265" s="1">
        <f t="shared" si="156"/>
        <v>0</v>
      </c>
      <c r="CV265" s="1">
        <f t="shared" si="157"/>
        <v>0</v>
      </c>
      <c r="CW265" s="1">
        <f t="shared" si="158"/>
        <v>0</v>
      </c>
      <c r="CX265" s="1">
        <f t="shared" si="159"/>
        <v>0</v>
      </c>
      <c r="DK265" s="1">
        <f t="shared" si="151"/>
        <v>0</v>
      </c>
      <c r="DL265" s="1">
        <f t="shared" si="152"/>
        <v>0</v>
      </c>
    </row>
    <row r="266" spans="1:116" s="1" customFormat="1" ht="12" customHeight="1">
      <c r="A266" s="1">
        <f t="shared" si="160"/>
        <v>33</v>
      </c>
      <c r="B266" s="4">
        <f t="shared" si="161"/>
        <v>41404</v>
      </c>
      <c r="C266" s="4">
        <f t="shared" si="162"/>
        <v>41410</v>
      </c>
      <c r="D266" s="5" t="s">
        <v>14</v>
      </c>
      <c r="F266" s="5" t="s">
        <v>169</v>
      </c>
      <c r="G266" s="5" t="s">
        <v>169</v>
      </c>
      <c r="H266" s="5"/>
      <c r="I266" s="5"/>
      <c r="J266" s="5"/>
      <c r="K266" s="15">
        <v>14.92</v>
      </c>
      <c r="L266" s="1">
        <f t="shared" si="163"/>
        <v>1222.7899999999986</v>
      </c>
      <c r="M266" s="15">
        <v>3.21</v>
      </c>
      <c r="N266" s="15">
        <v>591.6</v>
      </c>
      <c r="P266" s="1">
        <f t="shared" si="164"/>
        <v>38664.039999999892</v>
      </c>
      <c r="Q266" s="109">
        <f t="shared" si="153"/>
        <v>38508.619999999908</v>
      </c>
      <c r="T266" s="15">
        <v>76</v>
      </c>
      <c r="U266" s="15">
        <v>3.45</v>
      </c>
      <c r="V266" s="15">
        <v>3.97</v>
      </c>
      <c r="AM266" s="39"/>
      <c r="AO266" s="39"/>
      <c r="AP266" s="39"/>
      <c r="AQ266" s="39"/>
      <c r="BF266" s="110">
        <f t="shared" si="167"/>
        <v>4</v>
      </c>
      <c r="BI266" s="15"/>
      <c r="BJ266" s="15"/>
      <c r="BK266" s="15"/>
      <c r="BL266" s="15"/>
      <c r="BM266" s="15">
        <v>10.400000000000091</v>
      </c>
      <c r="BN266" s="15">
        <v>808.49999999999989</v>
      </c>
      <c r="BO266" s="15">
        <v>1</v>
      </c>
      <c r="BP266" s="15">
        <v>100</v>
      </c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25"/>
      <c r="CC266" s="15"/>
      <c r="CD266" s="15"/>
      <c r="CE266" s="15"/>
      <c r="CF266" s="15"/>
      <c r="CG266" s="40">
        <v>12.858571428571427</v>
      </c>
      <c r="CH266" s="40">
        <v>51.79</v>
      </c>
      <c r="CI266" s="40">
        <v>1.0457142857142858</v>
      </c>
      <c r="CJ266" s="40">
        <v>11.762857142857143</v>
      </c>
      <c r="CK266" s="40">
        <v>18.54</v>
      </c>
      <c r="CL266" s="40">
        <v>0</v>
      </c>
      <c r="CM266" s="40">
        <v>1.2842857142857143</v>
      </c>
      <c r="CO266" s="6"/>
      <c r="CP266" s="6"/>
      <c r="CS266" s="1">
        <f t="shared" si="154"/>
        <v>14.92</v>
      </c>
      <c r="CT266" s="1">
        <f t="shared" si="155"/>
        <v>10.400000000000091</v>
      </c>
      <c r="CU266" s="1">
        <f t="shared" si="156"/>
        <v>0</v>
      </c>
      <c r="CV266" s="1">
        <f t="shared" si="157"/>
        <v>0</v>
      </c>
      <c r="CW266" s="1">
        <f t="shared" si="158"/>
        <v>0</v>
      </c>
      <c r="CX266" s="1">
        <f t="shared" si="159"/>
        <v>0</v>
      </c>
      <c r="DK266" s="1">
        <f t="shared" si="151"/>
        <v>0</v>
      </c>
      <c r="DL266" s="1">
        <f t="shared" si="152"/>
        <v>0</v>
      </c>
    </row>
    <row r="267" spans="1:116" s="1" customFormat="1" ht="12" customHeight="1">
      <c r="A267" s="1">
        <f t="shared" si="160"/>
        <v>34</v>
      </c>
      <c r="B267" s="4">
        <f t="shared" si="161"/>
        <v>41411</v>
      </c>
      <c r="C267" s="4">
        <f t="shared" si="162"/>
        <v>41417</v>
      </c>
      <c r="D267" s="5" t="s">
        <v>14</v>
      </c>
      <c r="F267" s="5" t="s">
        <v>169</v>
      </c>
      <c r="G267" s="5" t="s">
        <v>169</v>
      </c>
      <c r="H267" s="5"/>
      <c r="I267" s="5"/>
      <c r="J267" s="5"/>
      <c r="K267" s="15">
        <v>15.1</v>
      </c>
      <c r="L267" s="1">
        <f t="shared" si="163"/>
        <v>1237.8899999999985</v>
      </c>
      <c r="M267" s="15">
        <v>2.25</v>
      </c>
      <c r="N267" s="15">
        <v>538.40999999999894</v>
      </c>
      <c r="P267" s="1">
        <f t="shared" si="164"/>
        <v>39202.449999999888</v>
      </c>
      <c r="Q267" s="109">
        <f t="shared" si="153"/>
        <v>39047.029999999904</v>
      </c>
      <c r="T267" s="15">
        <v>76</v>
      </c>
      <c r="U267" s="15">
        <v>3.3399999999999901</v>
      </c>
      <c r="V267" s="15">
        <v>3.5699999999999901</v>
      </c>
      <c r="W267" s="1">
        <v>11.7</v>
      </c>
      <c r="X267" s="1">
        <v>22.39</v>
      </c>
      <c r="AM267" s="39"/>
      <c r="AO267" s="39"/>
      <c r="AP267" s="39"/>
      <c r="AQ267" s="39"/>
      <c r="BF267" s="110">
        <f t="shared" si="167"/>
        <v>4</v>
      </c>
      <c r="BI267" s="15"/>
      <c r="BJ267" s="15"/>
      <c r="BK267" s="15"/>
      <c r="BL267" s="15"/>
      <c r="BM267" s="15">
        <v>14</v>
      </c>
      <c r="BN267" s="15">
        <v>822.49999999999989</v>
      </c>
      <c r="BO267" s="15">
        <v>1</v>
      </c>
      <c r="BP267" s="15">
        <v>100</v>
      </c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25"/>
      <c r="CC267" s="15"/>
      <c r="CD267" s="15"/>
      <c r="CE267" s="15"/>
      <c r="CF267" s="15"/>
      <c r="CG267" s="40">
        <v>14.55857142857143</v>
      </c>
      <c r="CH267" s="40">
        <v>57.211428571428577</v>
      </c>
      <c r="CI267" s="40">
        <v>0.88285714285714278</v>
      </c>
      <c r="CJ267" s="40">
        <v>10.261428571428571</v>
      </c>
      <c r="CK267" s="40">
        <v>15.91</v>
      </c>
      <c r="CL267" s="40">
        <v>0</v>
      </c>
      <c r="CM267" s="40">
        <v>1.2657142857142856</v>
      </c>
      <c r="CO267" s="6"/>
      <c r="CP267" s="6"/>
      <c r="CS267" s="1">
        <f t="shared" si="154"/>
        <v>15.1</v>
      </c>
      <c r="CT267" s="1">
        <f t="shared" si="155"/>
        <v>14</v>
      </c>
      <c r="CU267" s="1">
        <f t="shared" si="156"/>
        <v>0</v>
      </c>
      <c r="CV267" s="1">
        <f t="shared" si="157"/>
        <v>0</v>
      </c>
      <c r="CW267" s="1">
        <f t="shared" si="158"/>
        <v>0</v>
      </c>
      <c r="CX267" s="1">
        <f t="shared" si="159"/>
        <v>0</v>
      </c>
      <c r="DK267" s="1">
        <f t="shared" si="151"/>
        <v>0</v>
      </c>
      <c r="DL267" s="1">
        <f t="shared" si="152"/>
        <v>0</v>
      </c>
    </row>
    <row r="268" spans="1:116" s="1" customFormat="1" ht="12" customHeight="1">
      <c r="A268" s="1">
        <f t="shared" si="160"/>
        <v>35</v>
      </c>
      <c r="B268" s="4">
        <f t="shared" si="161"/>
        <v>41418</v>
      </c>
      <c r="C268" s="4">
        <f t="shared" si="162"/>
        <v>41424</v>
      </c>
      <c r="D268" s="5" t="s">
        <v>14</v>
      </c>
      <c r="F268" s="5" t="s">
        <v>169</v>
      </c>
      <c r="G268" s="5" t="s">
        <v>169</v>
      </c>
      <c r="H268" s="5"/>
      <c r="I268" s="5"/>
      <c r="J268" s="5"/>
      <c r="K268" s="15">
        <v>15.1199999999999</v>
      </c>
      <c r="L268" s="1">
        <f t="shared" si="163"/>
        <v>1253.0099999999984</v>
      </c>
      <c r="M268" s="15">
        <v>3.81</v>
      </c>
      <c r="N268" s="15">
        <v>469.73</v>
      </c>
      <c r="P268" s="1">
        <f t="shared" si="164"/>
        <v>39672.179999999891</v>
      </c>
      <c r="Q268" s="109">
        <f t="shared" si="153"/>
        <v>39516.759999999907</v>
      </c>
      <c r="T268" s="15">
        <v>76</v>
      </c>
      <c r="U268" s="15">
        <v>3.3399999999999901</v>
      </c>
      <c r="V268" s="15">
        <v>3.1099999999999901</v>
      </c>
      <c r="W268" s="1">
        <v>10.09</v>
      </c>
      <c r="X268" s="1">
        <v>19.21</v>
      </c>
      <c r="AM268" s="39"/>
      <c r="AO268" s="39"/>
      <c r="AP268" s="39"/>
      <c r="AQ268" s="39"/>
      <c r="BF268" s="110">
        <f t="shared" si="167"/>
        <v>4</v>
      </c>
      <c r="BI268" s="15"/>
      <c r="BJ268" s="15"/>
      <c r="BK268" s="15"/>
      <c r="BL268" s="15"/>
      <c r="BM268" s="15">
        <v>13.399999999999864</v>
      </c>
      <c r="BN268" s="15">
        <v>835.89999999999975</v>
      </c>
      <c r="BO268" s="15">
        <v>1</v>
      </c>
      <c r="BP268" s="15">
        <v>100</v>
      </c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25"/>
      <c r="CC268" s="15"/>
      <c r="CD268" s="15"/>
      <c r="CE268" s="15"/>
      <c r="CF268" s="15"/>
      <c r="CG268" s="40">
        <v>14.38</v>
      </c>
      <c r="CH268" s="40">
        <v>52.214285714285715</v>
      </c>
      <c r="CI268" s="40">
        <v>1.077142857142857</v>
      </c>
      <c r="CJ268" s="40">
        <v>7.8142857142857141</v>
      </c>
      <c r="CK268" s="40">
        <v>17.049999999999997</v>
      </c>
      <c r="CL268" s="40">
        <v>0</v>
      </c>
      <c r="CM268" s="40">
        <v>1.705714285714286</v>
      </c>
      <c r="CO268" s="6"/>
      <c r="CP268" s="6"/>
      <c r="CS268" s="1">
        <f t="shared" si="154"/>
        <v>15.1199999999999</v>
      </c>
      <c r="CT268" s="1">
        <f t="shared" si="155"/>
        <v>13.399999999999864</v>
      </c>
      <c r="CU268" s="1">
        <f t="shared" si="156"/>
        <v>0</v>
      </c>
      <c r="CV268" s="1">
        <f t="shared" si="157"/>
        <v>0</v>
      </c>
      <c r="CW268" s="1">
        <f t="shared" si="158"/>
        <v>0</v>
      </c>
      <c r="CX268" s="1">
        <f t="shared" si="159"/>
        <v>0</v>
      </c>
      <c r="DK268" s="1">
        <f t="shared" si="151"/>
        <v>0</v>
      </c>
      <c r="DL268" s="1">
        <f t="shared" si="152"/>
        <v>0</v>
      </c>
    </row>
    <row r="269" spans="1:116" s="1" customFormat="1" ht="12" customHeight="1">
      <c r="A269" s="1">
        <v>-17</v>
      </c>
      <c r="B269" s="4">
        <v>41053</v>
      </c>
      <c r="C269" s="4">
        <v>41060</v>
      </c>
      <c r="D269" s="5" t="s">
        <v>15</v>
      </c>
      <c r="E269" s="108"/>
      <c r="AL269" s="23"/>
      <c r="AM269" s="122"/>
      <c r="AN269" s="23"/>
      <c r="AO269" s="39"/>
      <c r="AP269" s="39"/>
      <c r="AQ269" s="39"/>
      <c r="BX269" s="39"/>
      <c r="BY269" s="41"/>
      <c r="DK269" s="1">
        <f t="shared" si="151"/>
        <v>0</v>
      </c>
      <c r="DL269" s="1">
        <f t="shared" si="152"/>
        <v>0</v>
      </c>
    </row>
    <row r="270" spans="1:116" s="1" customFormat="1" ht="12" customHeight="1">
      <c r="A270" s="1">
        <v>-16</v>
      </c>
      <c r="B270" s="4">
        <v>41060</v>
      </c>
      <c r="C270" s="4">
        <v>41067</v>
      </c>
      <c r="D270" s="5" t="s">
        <v>15</v>
      </c>
      <c r="E270" s="108"/>
      <c r="AL270" s="23"/>
      <c r="AM270" s="122"/>
      <c r="AN270" s="23"/>
      <c r="AO270" s="39"/>
      <c r="AP270" s="39"/>
      <c r="AQ270" s="39"/>
      <c r="BX270" s="39"/>
      <c r="BY270" s="41"/>
      <c r="DK270" s="1">
        <f t="shared" si="151"/>
        <v>0</v>
      </c>
      <c r="DL270" s="1">
        <f t="shared" si="152"/>
        <v>0</v>
      </c>
    </row>
    <row r="271" spans="1:116" s="1" customFormat="1" ht="12" customHeight="1">
      <c r="A271" s="1">
        <v>-15</v>
      </c>
      <c r="B271" s="4">
        <v>41067</v>
      </c>
      <c r="C271" s="4">
        <v>41074</v>
      </c>
      <c r="D271" s="5" t="s">
        <v>15</v>
      </c>
      <c r="E271" s="108"/>
      <c r="AL271" s="23"/>
      <c r="AM271" s="122"/>
      <c r="AN271" s="23"/>
      <c r="AO271" s="39"/>
      <c r="AP271" s="39"/>
      <c r="AQ271" s="39"/>
      <c r="BX271" s="39"/>
      <c r="BY271" s="41"/>
      <c r="DK271" s="1">
        <f t="shared" si="151"/>
        <v>0</v>
      </c>
      <c r="DL271" s="1">
        <f t="shared" si="152"/>
        <v>0</v>
      </c>
    </row>
    <row r="272" spans="1:116" s="1" customFormat="1" ht="12" customHeight="1">
      <c r="A272" s="1">
        <v>-14</v>
      </c>
      <c r="B272" s="4">
        <v>41074</v>
      </c>
      <c r="C272" s="4">
        <v>41081</v>
      </c>
      <c r="D272" s="5" t="s">
        <v>15</v>
      </c>
      <c r="E272" s="108"/>
      <c r="AL272" s="23"/>
      <c r="AM272" s="122"/>
      <c r="AN272" s="23"/>
      <c r="AO272" s="39"/>
      <c r="AP272" s="39"/>
      <c r="AQ272" s="39"/>
      <c r="BX272" s="39"/>
      <c r="BY272" s="41"/>
      <c r="DK272" s="1">
        <f t="shared" si="151"/>
        <v>0</v>
      </c>
      <c r="DL272" s="1">
        <f t="shared" si="152"/>
        <v>0</v>
      </c>
    </row>
    <row r="273" spans="1:116" s="1" customFormat="1" ht="12" customHeight="1">
      <c r="A273" s="1">
        <v>-13</v>
      </c>
      <c r="B273" s="4">
        <v>41081</v>
      </c>
      <c r="C273" s="4">
        <v>41088</v>
      </c>
      <c r="D273" s="5" t="s">
        <v>15</v>
      </c>
      <c r="E273" s="108"/>
      <c r="AL273" s="23"/>
      <c r="AM273" s="122"/>
      <c r="AN273" s="23"/>
      <c r="AO273" s="39"/>
      <c r="AP273" s="39"/>
      <c r="AQ273" s="39"/>
      <c r="BX273" s="39"/>
      <c r="BY273" s="41"/>
      <c r="DK273" s="1">
        <f t="shared" si="151"/>
        <v>0</v>
      </c>
      <c r="DL273" s="1">
        <f t="shared" si="152"/>
        <v>0</v>
      </c>
    </row>
    <row r="274" spans="1:116" s="1" customFormat="1" ht="12" customHeight="1">
      <c r="A274" s="1">
        <v>-12</v>
      </c>
      <c r="B274" s="4">
        <v>41088</v>
      </c>
      <c r="C274" s="4">
        <v>41095</v>
      </c>
      <c r="D274" s="5" t="s">
        <v>15</v>
      </c>
      <c r="E274" s="108"/>
      <c r="AL274" s="23"/>
      <c r="AM274" s="122"/>
      <c r="AN274" s="23"/>
      <c r="AO274" s="39"/>
      <c r="AP274" s="39"/>
      <c r="AQ274" s="39"/>
      <c r="BX274" s="39"/>
      <c r="BY274" s="41"/>
      <c r="DK274" s="1">
        <f t="shared" si="151"/>
        <v>0</v>
      </c>
      <c r="DL274" s="1">
        <f t="shared" si="152"/>
        <v>0</v>
      </c>
    </row>
    <row r="275" spans="1:116" s="1" customFormat="1" ht="12" customHeight="1">
      <c r="A275" s="1">
        <v>-11</v>
      </c>
      <c r="B275" s="4">
        <v>41095</v>
      </c>
      <c r="C275" s="4">
        <v>41102</v>
      </c>
      <c r="D275" s="5" t="s">
        <v>15</v>
      </c>
      <c r="E275" s="108"/>
      <c r="AL275" s="23"/>
      <c r="AM275" s="122"/>
      <c r="AN275" s="23"/>
      <c r="AO275" s="39"/>
      <c r="AP275" s="39"/>
      <c r="AQ275" s="39"/>
      <c r="BX275" s="39"/>
      <c r="BY275" s="41"/>
      <c r="DK275" s="1">
        <f t="shared" si="151"/>
        <v>0</v>
      </c>
      <c r="DL275" s="1">
        <f t="shared" si="152"/>
        <v>0</v>
      </c>
    </row>
    <row r="276" spans="1:116" s="1" customFormat="1" ht="12" customHeight="1">
      <c r="A276" s="1">
        <v>-10</v>
      </c>
      <c r="B276" s="4">
        <v>41102</v>
      </c>
      <c r="C276" s="4">
        <v>41109</v>
      </c>
      <c r="D276" s="5" t="s">
        <v>15</v>
      </c>
      <c r="E276" s="108"/>
      <c r="AL276" s="23"/>
      <c r="AM276" s="122"/>
      <c r="AN276" s="23"/>
      <c r="AO276" s="39"/>
      <c r="AP276" s="39"/>
      <c r="AQ276" s="39"/>
      <c r="BX276" s="39"/>
      <c r="BY276" s="41"/>
      <c r="DK276" s="1">
        <f t="shared" si="151"/>
        <v>0</v>
      </c>
      <c r="DL276" s="1">
        <f t="shared" si="152"/>
        <v>0</v>
      </c>
    </row>
    <row r="277" spans="1:116" s="1" customFormat="1" ht="12" customHeight="1">
      <c r="A277" s="1">
        <v>-9</v>
      </c>
      <c r="B277" s="4">
        <v>41109</v>
      </c>
      <c r="C277" s="4">
        <v>41116</v>
      </c>
      <c r="D277" s="5" t="s">
        <v>15</v>
      </c>
      <c r="E277" s="108"/>
      <c r="AL277" s="23"/>
      <c r="AM277" s="122"/>
      <c r="AN277" s="23"/>
      <c r="AO277" s="39"/>
      <c r="AP277" s="39"/>
      <c r="AQ277" s="39"/>
      <c r="BX277" s="39"/>
      <c r="BY277" s="41"/>
      <c r="DK277" s="1">
        <f t="shared" si="151"/>
        <v>0</v>
      </c>
      <c r="DL277" s="1">
        <f t="shared" si="152"/>
        <v>0</v>
      </c>
    </row>
    <row r="278" spans="1:116" s="1" customFormat="1" ht="12" customHeight="1">
      <c r="A278" s="1">
        <v>-8</v>
      </c>
      <c r="B278" s="4">
        <v>41116</v>
      </c>
      <c r="C278" s="4">
        <v>41123</v>
      </c>
      <c r="D278" s="5" t="s">
        <v>15</v>
      </c>
      <c r="E278" s="108"/>
      <c r="AL278" s="23"/>
      <c r="AM278" s="122"/>
      <c r="AN278" s="23"/>
      <c r="AO278" s="39"/>
      <c r="AP278" s="39"/>
      <c r="AQ278" s="39"/>
      <c r="BX278" s="39"/>
      <c r="BY278" s="41"/>
      <c r="DK278" s="1">
        <f t="shared" si="151"/>
        <v>0</v>
      </c>
      <c r="DL278" s="1">
        <f t="shared" si="152"/>
        <v>0</v>
      </c>
    </row>
    <row r="279" spans="1:116" s="1" customFormat="1" ht="12" customHeight="1">
      <c r="A279" s="1">
        <v>-7</v>
      </c>
      <c r="B279" s="4">
        <v>41123</v>
      </c>
      <c r="C279" s="4">
        <v>41130</v>
      </c>
      <c r="D279" s="5" t="s">
        <v>15</v>
      </c>
      <c r="E279" s="108"/>
      <c r="AL279" s="23"/>
      <c r="AM279" s="122"/>
      <c r="AN279" s="23"/>
      <c r="AO279" s="39"/>
      <c r="AP279" s="39"/>
      <c r="AQ279" s="39"/>
      <c r="BX279" s="39"/>
      <c r="BY279" s="41"/>
      <c r="DK279" s="1">
        <f t="shared" si="151"/>
        <v>0</v>
      </c>
      <c r="DL279" s="1">
        <f t="shared" si="152"/>
        <v>0</v>
      </c>
    </row>
    <row r="280" spans="1:116" s="1" customFormat="1" ht="12" customHeight="1">
      <c r="A280" s="1">
        <v>-6</v>
      </c>
      <c r="B280" s="4">
        <v>41130</v>
      </c>
      <c r="C280" s="4">
        <v>41137</v>
      </c>
      <c r="D280" s="5" t="s">
        <v>15</v>
      </c>
      <c r="E280" s="108"/>
      <c r="AL280" s="23"/>
      <c r="AM280" s="122"/>
      <c r="AN280" s="23"/>
      <c r="AO280" s="39"/>
      <c r="AP280" s="39"/>
      <c r="AQ280" s="39"/>
      <c r="BX280" s="39"/>
      <c r="BY280" s="41"/>
      <c r="DK280" s="1">
        <f t="shared" si="151"/>
        <v>0</v>
      </c>
      <c r="DL280" s="1">
        <f t="shared" si="152"/>
        <v>0</v>
      </c>
    </row>
    <row r="281" spans="1:116" s="1" customFormat="1" ht="12" customHeight="1">
      <c r="A281" s="1">
        <v>-5</v>
      </c>
      <c r="B281" s="4">
        <v>41137</v>
      </c>
      <c r="C281" s="4">
        <v>41144</v>
      </c>
      <c r="D281" s="5" t="s">
        <v>15</v>
      </c>
      <c r="E281" s="108"/>
      <c r="AL281" s="23"/>
      <c r="AM281" s="122"/>
      <c r="AN281" s="23"/>
      <c r="AO281" s="39"/>
      <c r="AP281" s="39"/>
      <c r="AQ281" s="39"/>
      <c r="BX281" s="39"/>
      <c r="BY281" s="41"/>
      <c r="DK281" s="1">
        <f t="shared" si="151"/>
        <v>0</v>
      </c>
      <c r="DL281" s="1">
        <f t="shared" si="152"/>
        <v>0</v>
      </c>
    </row>
    <row r="282" spans="1:116" s="1" customFormat="1" ht="12" customHeight="1">
      <c r="A282" s="1">
        <v>-4</v>
      </c>
      <c r="B282" s="4">
        <v>41144</v>
      </c>
      <c r="C282" s="4">
        <v>41151</v>
      </c>
      <c r="D282" s="5" t="s">
        <v>15</v>
      </c>
      <c r="E282" s="108"/>
      <c r="AL282" s="23"/>
      <c r="AM282" s="122"/>
      <c r="AN282" s="23"/>
      <c r="AO282" s="39"/>
      <c r="AP282" s="39"/>
      <c r="AQ282" s="39"/>
      <c r="BX282" s="39"/>
      <c r="BY282" s="41"/>
      <c r="DK282" s="1">
        <f t="shared" si="151"/>
        <v>0</v>
      </c>
      <c r="DL282" s="1">
        <f t="shared" si="152"/>
        <v>0</v>
      </c>
    </row>
    <row r="283" spans="1:116" s="1" customFormat="1" ht="12" customHeight="1">
      <c r="A283" s="1">
        <v>-3</v>
      </c>
      <c r="B283" s="4">
        <v>41151</v>
      </c>
      <c r="C283" s="4">
        <v>41158</v>
      </c>
      <c r="D283" s="5" t="s">
        <v>15</v>
      </c>
      <c r="E283" s="108"/>
      <c r="AL283" s="23"/>
      <c r="AM283" s="122"/>
      <c r="AN283" s="23"/>
      <c r="AO283" s="39"/>
      <c r="AP283" s="39"/>
      <c r="AQ283" s="39"/>
      <c r="BX283" s="39"/>
      <c r="BY283" s="41"/>
      <c r="DK283" s="1">
        <f t="shared" si="151"/>
        <v>0</v>
      </c>
      <c r="DL283" s="1">
        <f t="shared" si="152"/>
        <v>0</v>
      </c>
    </row>
    <row r="284" spans="1:116" s="1" customFormat="1" ht="12" customHeight="1">
      <c r="A284" s="1">
        <v>-2</v>
      </c>
      <c r="B284" s="4">
        <v>41158</v>
      </c>
      <c r="C284" s="4">
        <v>41165</v>
      </c>
      <c r="D284" s="5" t="s">
        <v>15</v>
      </c>
      <c r="E284" s="108"/>
      <c r="AL284" s="23"/>
      <c r="AM284" s="122"/>
      <c r="AN284" s="23"/>
      <c r="AO284" s="39"/>
      <c r="AP284" s="39"/>
      <c r="AQ284" s="39"/>
      <c r="BX284" s="39"/>
      <c r="BY284" s="41"/>
      <c r="DK284" s="1">
        <f t="shared" si="151"/>
        <v>0</v>
      </c>
      <c r="DL284" s="1">
        <f t="shared" si="152"/>
        <v>0</v>
      </c>
    </row>
    <row r="285" spans="1:116" s="1" customFormat="1" ht="12" customHeight="1">
      <c r="A285" s="1">
        <v>-1</v>
      </c>
      <c r="B285" s="4">
        <v>41165</v>
      </c>
      <c r="C285" s="4">
        <v>41172</v>
      </c>
      <c r="D285" s="5" t="s">
        <v>15</v>
      </c>
      <c r="E285" s="108"/>
      <c r="AL285" s="23"/>
      <c r="AM285" s="122"/>
      <c r="AN285" s="23"/>
      <c r="AO285" s="39"/>
      <c r="AP285" s="39"/>
      <c r="AQ285" s="39"/>
      <c r="BX285" s="39"/>
      <c r="BY285" s="41"/>
      <c r="DK285" s="1">
        <f t="shared" si="151"/>
        <v>0</v>
      </c>
      <c r="DL285" s="1">
        <f t="shared" si="152"/>
        <v>0</v>
      </c>
    </row>
    <row r="286" spans="1:116" s="1" customFormat="1" ht="12" customHeight="1">
      <c r="A286" s="1">
        <v>0</v>
      </c>
      <c r="B286" s="4">
        <v>41172</v>
      </c>
      <c r="C286" s="4">
        <v>41179</v>
      </c>
      <c r="D286" s="5" t="s">
        <v>15</v>
      </c>
      <c r="E286" s="108"/>
      <c r="AL286" s="23"/>
      <c r="AM286" s="122"/>
      <c r="AN286" s="23"/>
      <c r="AO286" s="39"/>
      <c r="AP286" s="39"/>
      <c r="AQ286" s="39"/>
      <c r="BX286" s="39"/>
      <c r="BY286" s="41"/>
      <c r="DK286" s="1">
        <f t="shared" si="151"/>
        <v>0</v>
      </c>
      <c r="DL286" s="1">
        <f t="shared" si="152"/>
        <v>0</v>
      </c>
    </row>
    <row r="287" spans="1:116" s="1" customFormat="1" ht="12" customHeight="1">
      <c r="A287" s="10">
        <v>1</v>
      </c>
      <c r="B287" s="4">
        <v>41180</v>
      </c>
      <c r="C287" s="4">
        <v>41186</v>
      </c>
      <c r="D287" s="5" t="s">
        <v>15</v>
      </c>
      <c r="F287" s="5" t="s">
        <v>16</v>
      </c>
      <c r="G287" s="5" t="s">
        <v>16</v>
      </c>
      <c r="H287" s="5" t="s">
        <v>252</v>
      </c>
      <c r="I287" s="5"/>
      <c r="J287" s="114" t="s">
        <v>89</v>
      </c>
      <c r="K287" s="70">
        <v>37.719999999999899</v>
      </c>
      <c r="L287" s="1">
        <f>K287</f>
        <v>37.719999999999899</v>
      </c>
      <c r="M287" s="70">
        <v>13.14</v>
      </c>
      <c r="N287" s="70">
        <v>1108.8</v>
      </c>
      <c r="P287" s="1">
        <f>N287</f>
        <v>1108.8</v>
      </c>
      <c r="Q287" s="55" t="str">
        <f>IF(AND($BF287=1,$BF286=0),$BE287,IF($BF287=0,"",N287+Q286))</f>
        <v/>
      </c>
      <c r="T287" s="70">
        <v>72.999999999999901</v>
      </c>
      <c r="U287" s="70">
        <v>3.21</v>
      </c>
      <c r="V287" s="70">
        <v>2.9399999999999902</v>
      </c>
      <c r="W287" s="70"/>
      <c r="X287" s="70"/>
      <c r="AL287" s="69">
        <v>0</v>
      </c>
      <c r="AM287" s="123">
        <v>0</v>
      </c>
      <c r="AN287" s="80"/>
      <c r="AO287" s="39">
        <v>87</v>
      </c>
      <c r="AP287" s="39">
        <f>AL287+AM287+(AO282-AO287)</f>
        <v>-87</v>
      </c>
      <c r="AQ287" s="39">
        <f>AP287+AQ282</f>
        <v>-87</v>
      </c>
      <c r="AR287" s="12"/>
      <c r="BS287" s="1" t="s">
        <v>227</v>
      </c>
      <c r="BT287" s="1">
        <v>96.905538720000024</v>
      </c>
      <c r="BU287" s="1">
        <v>76</v>
      </c>
      <c r="BV287" s="1">
        <v>38</v>
      </c>
      <c r="BW287" s="1">
        <v>1200</v>
      </c>
      <c r="BX287" s="1">
        <v>20.905538720000024</v>
      </c>
      <c r="CA287" s="1">
        <v>0</v>
      </c>
      <c r="CG287" s="39"/>
      <c r="CH287" s="39"/>
      <c r="CI287" s="39"/>
      <c r="CJ287" s="39"/>
      <c r="CK287" s="39"/>
      <c r="CL287" s="39"/>
      <c r="CM287" s="39"/>
      <c r="CO287" s="6"/>
      <c r="CP287" s="6"/>
      <c r="CS287" s="1">
        <f t="shared" ref="CS287:CS321" si="171">K287</f>
        <v>37.719999999999899</v>
      </c>
      <c r="CT287" s="1">
        <f t="shared" ref="CT287:CT321" si="172">BM287</f>
        <v>0</v>
      </c>
      <c r="CU287" s="1">
        <f t="shared" ref="CU287:CU321" si="173">Z287</f>
        <v>0</v>
      </c>
      <c r="CV287" s="1">
        <f t="shared" ref="CV287:CV321" si="174">BI287</f>
        <v>0</v>
      </c>
      <c r="CY287" s="1">
        <f>CS287</f>
        <v>37.719999999999899</v>
      </c>
      <c r="DA287" s="1">
        <f>CU287</f>
        <v>0</v>
      </c>
      <c r="DK287" s="1">
        <f t="shared" si="151"/>
        <v>0</v>
      </c>
      <c r="DL287" s="1">
        <f t="shared" si="152"/>
        <v>0</v>
      </c>
    </row>
    <row r="288" spans="1:116" s="1" customFormat="1" ht="12" customHeight="1">
      <c r="A288" s="1">
        <f t="shared" ref="A288:A321" si="175">A287+1</f>
        <v>2</v>
      </c>
      <c r="B288" s="4">
        <f t="shared" ref="B288:B321" si="176">B287+7</f>
        <v>41187</v>
      </c>
      <c r="C288" s="4">
        <f t="shared" ref="C288:C321" si="177">C287+7</f>
        <v>41193</v>
      </c>
      <c r="D288" s="5" t="s">
        <v>15</v>
      </c>
      <c r="F288" s="5" t="s">
        <v>16</v>
      </c>
      <c r="G288" s="5" t="s">
        <v>16</v>
      </c>
      <c r="H288" s="5" t="s">
        <v>252</v>
      </c>
      <c r="I288" s="5"/>
      <c r="K288" s="70">
        <v>39.840000000000003</v>
      </c>
      <c r="L288" s="1">
        <f>K288</f>
        <v>39.840000000000003</v>
      </c>
      <c r="M288" s="70">
        <v>16.05</v>
      </c>
      <c r="N288" s="70">
        <v>1038.52</v>
      </c>
      <c r="P288" s="1">
        <f>N288</f>
        <v>1038.52</v>
      </c>
      <c r="Q288" s="55">
        <f>N288</f>
        <v>1038.52</v>
      </c>
      <c r="S288" s="1">
        <v>17</v>
      </c>
      <c r="T288" s="70">
        <v>72.999999999999901</v>
      </c>
      <c r="U288" s="70">
        <v>3.21</v>
      </c>
      <c r="V288" s="70">
        <v>2.6099999999999901</v>
      </c>
      <c r="W288" s="70">
        <v>29.85</v>
      </c>
      <c r="X288" s="70">
        <v>56.28</v>
      </c>
      <c r="AL288" s="69">
        <v>0</v>
      </c>
      <c r="AM288" s="123">
        <v>25</v>
      </c>
      <c r="AN288" s="80"/>
      <c r="AO288" s="39">
        <v>97</v>
      </c>
      <c r="AP288" s="39">
        <f>AL288+AM288+(AO287-AO288)</f>
        <v>15</v>
      </c>
      <c r="AQ288" s="39">
        <f t="shared" ref="AQ288:AQ308" si="178">AP288+AQ287</f>
        <v>-72</v>
      </c>
      <c r="AR288" s="12"/>
      <c r="BF288" s="115">
        <f t="shared" ref="BF288:BF321" si="179">IF(K288=0,0,IF(BE288&lt;&gt;"",BF287+1,BF287))</f>
        <v>0</v>
      </c>
      <c r="BS288" s="1" t="s">
        <v>228</v>
      </c>
      <c r="BT288" s="1">
        <v>84.63804822000003</v>
      </c>
      <c r="BU288" s="1">
        <v>76</v>
      </c>
      <c r="BV288" s="1">
        <v>38</v>
      </c>
      <c r="BW288" s="1">
        <v>1200</v>
      </c>
      <c r="BX288" s="1">
        <v>8.6380482200000301</v>
      </c>
      <c r="BY288" s="1">
        <v>35</v>
      </c>
      <c r="CA288" s="1">
        <v>0</v>
      </c>
      <c r="CG288" s="39">
        <f t="shared" ref="CG288:CM297" si="180">CG253</f>
        <v>0</v>
      </c>
      <c r="CH288" s="39">
        <f t="shared" si="180"/>
        <v>0</v>
      </c>
      <c r="CI288" s="39">
        <f t="shared" si="180"/>
        <v>0</v>
      </c>
      <c r="CJ288" s="39">
        <f t="shared" si="180"/>
        <v>0</v>
      </c>
      <c r="CK288" s="39">
        <f t="shared" si="180"/>
        <v>0</v>
      </c>
      <c r="CL288" s="39">
        <f t="shared" si="180"/>
        <v>0</v>
      </c>
      <c r="CM288" s="39">
        <f t="shared" si="180"/>
        <v>0</v>
      </c>
      <c r="CO288" s="6"/>
      <c r="CP288" s="6"/>
      <c r="CS288" s="1">
        <f t="shared" si="171"/>
        <v>39.840000000000003</v>
      </c>
      <c r="CT288" s="1">
        <f t="shared" si="172"/>
        <v>0</v>
      </c>
      <c r="CU288" s="1">
        <f t="shared" si="173"/>
        <v>0</v>
      </c>
      <c r="CV288" s="1">
        <f t="shared" si="174"/>
        <v>0</v>
      </c>
      <c r="CY288" s="1">
        <f t="shared" ref="CY288:CY321" si="181">CY287+CS288</f>
        <v>77.559999999999903</v>
      </c>
      <c r="DA288" s="1">
        <f t="shared" ref="DA288:DA321" si="182">DA287+CU288</f>
        <v>0</v>
      </c>
      <c r="DK288" s="1">
        <f t="shared" si="151"/>
        <v>0</v>
      </c>
      <c r="DL288" s="1">
        <f t="shared" si="152"/>
        <v>0</v>
      </c>
    </row>
    <row r="289" spans="1:116" s="1" customFormat="1" ht="12" customHeight="1">
      <c r="A289" s="1">
        <f t="shared" si="175"/>
        <v>3</v>
      </c>
      <c r="B289" s="4">
        <f t="shared" si="176"/>
        <v>41194</v>
      </c>
      <c r="C289" s="4">
        <f t="shared" si="177"/>
        <v>41200</v>
      </c>
      <c r="D289" s="5" t="s">
        <v>15</v>
      </c>
      <c r="F289" s="5" t="s">
        <v>16</v>
      </c>
      <c r="G289" s="5" t="s">
        <v>16</v>
      </c>
      <c r="H289" s="5" t="s">
        <v>252</v>
      </c>
      <c r="I289" s="5"/>
      <c r="K289" s="70">
        <v>35.68</v>
      </c>
      <c r="L289" s="1">
        <f>L288+K289</f>
        <v>75.52000000000001</v>
      </c>
      <c r="M289" s="70">
        <v>10.5</v>
      </c>
      <c r="N289" s="70">
        <v>736.32</v>
      </c>
      <c r="P289" s="1">
        <f>P288+N289</f>
        <v>1774.8400000000001</v>
      </c>
      <c r="Q289" s="55">
        <f t="shared" ref="Q289:Q321" si="183">IF(AND($BF289=1,$BF288=0),$BE289,IF($BF289=0,"",N289+Q288))</f>
        <v>1840</v>
      </c>
      <c r="T289" s="70">
        <v>72.999999999999901</v>
      </c>
      <c r="U289" s="70">
        <v>3.21</v>
      </c>
      <c r="V289" s="70">
        <v>2.06</v>
      </c>
      <c r="W289" s="70"/>
      <c r="X289" s="70"/>
      <c r="AL289" s="69">
        <v>26.92</v>
      </c>
      <c r="AM289" s="39">
        <v>0</v>
      </c>
      <c r="AO289" s="39">
        <v>85</v>
      </c>
      <c r="AP289" s="39">
        <f t="shared" ref="AP289:AP308" si="184">AL288+AM288+(AO288-AO289)</f>
        <v>37</v>
      </c>
      <c r="AQ289" s="39">
        <f t="shared" si="178"/>
        <v>-35</v>
      </c>
      <c r="AR289" s="12"/>
      <c r="AT289" s="1">
        <v>1.84</v>
      </c>
      <c r="AV289" s="70">
        <v>0.9</v>
      </c>
      <c r="AW289" s="70">
        <v>2.41</v>
      </c>
      <c r="AX289" s="70"/>
      <c r="AY289" s="70"/>
      <c r="AZ289" s="70">
        <v>0</v>
      </c>
      <c r="BA289" s="70"/>
      <c r="BD289" s="1">
        <v>9</v>
      </c>
      <c r="BE289" s="1">
        <v>1840</v>
      </c>
      <c r="BF289" s="115">
        <f t="shared" si="179"/>
        <v>1</v>
      </c>
      <c r="BS289" s="1" t="s">
        <v>229</v>
      </c>
      <c r="BT289" s="1">
        <v>114.08002542000003</v>
      </c>
      <c r="BU289" s="1">
        <v>76</v>
      </c>
      <c r="BV289" s="1">
        <v>38</v>
      </c>
      <c r="BW289" s="1">
        <v>1200</v>
      </c>
      <c r="BX289" s="1">
        <v>38.080025420000027</v>
      </c>
      <c r="BY289" s="1">
        <v>37</v>
      </c>
      <c r="CA289" s="1">
        <v>0</v>
      </c>
      <c r="CG289" s="39">
        <f t="shared" si="180"/>
        <v>0</v>
      </c>
      <c r="CH289" s="39">
        <f t="shared" si="180"/>
        <v>0</v>
      </c>
      <c r="CI289" s="39">
        <f t="shared" si="180"/>
        <v>0</v>
      </c>
      <c r="CJ289" s="39">
        <f t="shared" si="180"/>
        <v>0</v>
      </c>
      <c r="CK289" s="39">
        <f t="shared" si="180"/>
        <v>0</v>
      </c>
      <c r="CL289" s="39">
        <f t="shared" si="180"/>
        <v>0</v>
      </c>
      <c r="CM289" s="39">
        <f t="shared" si="180"/>
        <v>0</v>
      </c>
      <c r="CO289" s="6"/>
      <c r="CP289" s="6"/>
      <c r="CS289" s="1">
        <f t="shared" si="171"/>
        <v>35.68</v>
      </c>
      <c r="CT289" s="1">
        <f t="shared" si="172"/>
        <v>0</v>
      </c>
      <c r="CU289" s="1">
        <f t="shared" si="173"/>
        <v>0</v>
      </c>
      <c r="CV289" s="1">
        <f t="shared" si="174"/>
        <v>0</v>
      </c>
      <c r="CY289" s="1">
        <f t="shared" si="181"/>
        <v>113.2399999999999</v>
      </c>
      <c r="DA289" s="1">
        <f t="shared" si="182"/>
        <v>0</v>
      </c>
      <c r="DK289" s="1">
        <f t="shared" si="151"/>
        <v>0</v>
      </c>
      <c r="DL289" s="1">
        <f t="shared" si="152"/>
        <v>0</v>
      </c>
    </row>
    <row r="290" spans="1:116" s="1" customFormat="1" ht="12" customHeight="1">
      <c r="A290" s="1">
        <f t="shared" si="175"/>
        <v>4</v>
      </c>
      <c r="B290" s="4">
        <f t="shared" si="176"/>
        <v>41201</v>
      </c>
      <c r="C290" s="4">
        <f t="shared" si="177"/>
        <v>41207</v>
      </c>
      <c r="D290" s="5" t="s">
        <v>15</v>
      </c>
      <c r="F290" s="5" t="s">
        <v>16</v>
      </c>
      <c r="G290" s="5" t="s">
        <v>16</v>
      </c>
      <c r="H290" s="5" t="s">
        <v>252</v>
      </c>
      <c r="I290" s="5"/>
      <c r="K290" s="70">
        <v>23.26</v>
      </c>
      <c r="L290" s="1">
        <f>L289+K290</f>
        <v>98.780000000000015</v>
      </c>
      <c r="M290" s="70">
        <v>0</v>
      </c>
      <c r="N290" s="70">
        <v>452.19</v>
      </c>
      <c r="P290" s="1">
        <f>P289+N290</f>
        <v>2227.0300000000002</v>
      </c>
      <c r="Q290" s="55">
        <f t="shared" si="183"/>
        <v>2292.19</v>
      </c>
      <c r="T290" s="70">
        <v>26</v>
      </c>
      <c r="U290" s="70">
        <v>0.56000000000000005</v>
      </c>
      <c r="V290" s="70">
        <v>1.93999999999999</v>
      </c>
      <c r="W290" s="70">
        <v>10.56</v>
      </c>
      <c r="X290" s="70">
        <v>10.56</v>
      </c>
      <c r="AL290" s="69">
        <v>0</v>
      </c>
      <c r="AM290" s="39">
        <v>0</v>
      </c>
      <c r="AO290" s="39">
        <v>114</v>
      </c>
      <c r="AP290" s="39">
        <f t="shared" si="184"/>
        <v>-2.0799999999999983</v>
      </c>
      <c r="AQ290" s="39">
        <f t="shared" si="178"/>
        <v>-37.08</v>
      </c>
      <c r="AR290" s="12"/>
      <c r="BF290" s="110">
        <f t="shared" si="179"/>
        <v>1</v>
      </c>
      <c r="BH290" s="81"/>
      <c r="BS290" s="1" t="s">
        <v>230</v>
      </c>
      <c r="BT290" s="1">
        <v>91.017143280000028</v>
      </c>
      <c r="BU290" s="1">
        <v>76</v>
      </c>
      <c r="BV290" s="1">
        <v>38</v>
      </c>
      <c r="BW290" s="1">
        <v>1200</v>
      </c>
      <c r="BX290" s="1">
        <v>15.017143280000028</v>
      </c>
      <c r="BY290" s="1">
        <v>47</v>
      </c>
      <c r="CA290" s="1">
        <v>0</v>
      </c>
      <c r="CG290" s="39">
        <f t="shared" si="180"/>
        <v>0</v>
      </c>
      <c r="CH290" s="39">
        <f t="shared" si="180"/>
        <v>0</v>
      </c>
      <c r="CI290" s="39">
        <f t="shared" si="180"/>
        <v>0</v>
      </c>
      <c r="CJ290" s="39">
        <f t="shared" si="180"/>
        <v>0</v>
      </c>
      <c r="CK290" s="39">
        <f t="shared" si="180"/>
        <v>0</v>
      </c>
      <c r="CL290" s="39">
        <f t="shared" si="180"/>
        <v>0</v>
      </c>
      <c r="CM290" s="39">
        <f t="shared" si="180"/>
        <v>0</v>
      </c>
      <c r="CO290" s="6"/>
      <c r="CP290" s="6"/>
      <c r="CS290" s="1">
        <f t="shared" si="171"/>
        <v>23.26</v>
      </c>
      <c r="CT290" s="1">
        <f t="shared" si="172"/>
        <v>0</v>
      </c>
      <c r="CU290" s="1">
        <f t="shared" si="173"/>
        <v>0</v>
      </c>
      <c r="CV290" s="1">
        <f t="shared" si="174"/>
        <v>0</v>
      </c>
      <c r="CY290" s="1">
        <f t="shared" si="181"/>
        <v>136.49999999999989</v>
      </c>
      <c r="DA290" s="1">
        <f t="shared" si="182"/>
        <v>0</v>
      </c>
      <c r="DK290" s="1">
        <f t="shared" si="151"/>
        <v>0</v>
      </c>
      <c r="DL290" s="1">
        <f t="shared" si="152"/>
        <v>0</v>
      </c>
    </row>
    <row r="291" spans="1:116" s="1" customFormat="1" ht="12" customHeight="1">
      <c r="A291" s="1">
        <f t="shared" si="175"/>
        <v>5</v>
      </c>
      <c r="B291" s="4">
        <f t="shared" si="176"/>
        <v>41208</v>
      </c>
      <c r="C291" s="4">
        <f t="shared" si="177"/>
        <v>41214</v>
      </c>
      <c r="D291" s="5" t="s">
        <v>15</v>
      </c>
      <c r="F291" s="5" t="s">
        <v>16</v>
      </c>
      <c r="G291" s="5" t="s">
        <v>16</v>
      </c>
      <c r="H291" s="5" t="s">
        <v>252</v>
      </c>
      <c r="I291" s="5"/>
      <c r="K291" s="70">
        <v>20.829999999999899</v>
      </c>
      <c r="L291" s="1">
        <f>L290+K291</f>
        <v>119.60999999999991</v>
      </c>
      <c r="M291" s="70">
        <v>1.4199999999999899</v>
      </c>
      <c r="N291" s="70">
        <v>570.53999999999905</v>
      </c>
      <c r="P291" s="1">
        <f>P290+N291</f>
        <v>2797.5699999999993</v>
      </c>
      <c r="Q291" s="55">
        <f t="shared" si="183"/>
        <v>2862.7299999999991</v>
      </c>
      <c r="T291" s="70">
        <v>26</v>
      </c>
      <c r="U291" s="70">
        <v>0.56000000000000005</v>
      </c>
      <c r="V291" s="70">
        <v>2.74</v>
      </c>
      <c r="W291" s="70"/>
      <c r="X291" s="70"/>
      <c r="AL291" s="69">
        <v>4.57</v>
      </c>
      <c r="AM291" s="39">
        <v>0</v>
      </c>
      <c r="AO291" s="39">
        <v>91</v>
      </c>
      <c r="AP291" s="39">
        <f t="shared" si="184"/>
        <v>23</v>
      </c>
      <c r="AQ291" s="39">
        <f t="shared" si="178"/>
        <v>-14.079999999999998</v>
      </c>
      <c r="AR291" s="12"/>
      <c r="AT291" s="1">
        <v>0.56000000000000005</v>
      </c>
      <c r="AV291" s="70">
        <v>0.43</v>
      </c>
      <c r="AW291" s="70">
        <v>0.5</v>
      </c>
      <c r="AX291" s="70">
        <v>1.23</v>
      </c>
      <c r="AY291" s="70">
        <v>0.2</v>
      </c>
      <c r="AZ291" s="70">
        <v>809.90000000000009</v>
      </c>
      <c r="BA291" s="70"/>
      <c r="BD291" s="1">
        <v>43</v>
      </c>
      <c r="BE291" s="1">
        <v>560</v>
      </c>
      <c r="BF291" s="115">
        <f t="shared" si="179"/>
        <v>2</v>
      </c>
      <c r="BS291" s="1" t="s">
        <v>231</v>
      </c>
      <c r="BT291" s="1">
        <v>84.638048220000002</v>
      </c>
      <c r="BU291" s="1">
        <v>76</v>
      </c>
      <c r="BV291" s="1">
        <v>38</v>
      </c>
      <c r="BW291" s="1">
        <v>1200</v>
      </c>
      <c r="BX291" s="1">
        <v>8.6380482200000017</v>
      </c>
      <c r="BY291" s="1">
        <v>55</v>
      </c>
      <c r="CA291" s="1">
        <v>0</v>
      </c>
      <c r="CG291" s="39">
        <f t="shared" si="180"/>
        <v>0</v>
      </c>
      <c r="CH291" s="39">
        <f t="shared" si="180"/>
        <v>0</v>
      </c>
      <c r="CI291" s="39">
        <f t="shared" si="180"/>
        <v>0</v>
      </c>
      <c r="CJ291" s="39">
        <f t="shared" si="180"/>
        <v>0</v>
      </c>
      <c r="CK291" s="39">
        <f t="shared" si="180"/>
        <v>0</v>
      </c>
      <c r="CL291" s="39">
        <f t="shared" si="180"/>
        <v>0</v>
      </c>
      <c r="CM291" s="39">
        <f t="shared" si="180"/>
        <v>0</v>
      </c>
      <c r="CO291" s="6"/>
      <c r="CP291" s="6"/>
      <c r="CS291" s="1">
        <f t="shared" si="171"/>
        <v>20.829999999999899</v>
      </c>
      <c r="CT291" s="1">
        <f t="shared" si="172"/>
        <v>0</v>
      </c>
      <c r="CU291" s="1">
        <f t="shared" si="173"/>
        <v>0</v>
      </c>
      <c r="CV291" s="1">
        <f t="shared" si="174"/>
        <v>0</v>
      </c>
      <c r="CY291" s="1">
        <f t="shared" si="181"/>
        <v>157.32999999999979</v>
      </c>
      <c r="DA291" s="1">
        <f t="shared" si="182"/>
        <v>0</v>
      </c>
      <c r="DK291" s="1">
        <f t="shared" ref="DK291:DK354" si="185">DI291*1.36</f>
        <v>0</v>
      </c>
      <c r="DL291" s="1">
        <f t="shared" ref="DL291:DL354" si="186">DK291*0.85</f>
        <v>0</v>
      </c>
    </row>
    <row r="292" spans="1:116" s="1" customFormat="1" ht="12" customHeight="1">
      <c r="A292" s="1">
        <f t="shared" si="175"/>
        <v>6</v>
      </c>
      <c r="B292" s="4">
        <f t="shared" si="176"/>
        <v>41215</v>
      </c>
      <c r="C292" s="4">
        <f t="shared" si="177"/>
        <v>41221</v>
      </c>
      <c r="D292" s="5" t="s">
        <v>15</v>
      </c>
      <c r="F292" s="5" t="s">
        <v>16</v>
      </c>
      <c r="G292" s="5" t="s">
        <v>16</v>
      </c>
      <c r="H292" s="5" t="s">
        <v>252</v>
      </c>
      <c r="I292" s="5"/>
      <c r="J292" s="114" t="s">
        <v>90</v>
      </c>
      <c r="K292" s="70">
        <v>45.88</v>
      </c>
      <c r="L292" s="24">
        <f>L291+K292</f>
        <v>165.48999999999992</v>
      </c>
      <c r="M292" s="70">
        <v>15.63</v>
      </c>
      <c r="N292" s="70">
        <v>1371.45</v>
      </c>
      <c r="P292" s="24">
        <f>P291+N292</f>
        <v>4169.0199999999995</v>
      </c>
      <c r="Q292" s="55">
        <f t="shared" si="183"/>
        <v>4234.1799999999994</v>
      </c>
      <c r="R292" s="24"/>
      <c r="T292" s="70">
        <v>78</v>
      </c>
      <c r="U292" s="70">
        <v>3.68</v>
      </c>
      <c r="V292" s="70">
        <v>2.99</v>
      </c>
      <c r="W292" s="70">
        <v>26.28</v>
      </c>
      <c r="X292" s="70">
        <v>52.11</v>
      </c>
      <c r="AA292" s="24"/>
      <c r="AL292" s="69">
        <v>3.81</v>
      </c>
      <c r="AM292" s="39">
        <v>37</v>
      </c>
      <c r="AO292" s="39">
        <v>85</v>
      </c>
      <c r="AP292" s="39">
        <f t="shared" si="184"/>
        <v>10.57</v>
      </c>
      <c r="AQ292" s="39">
        <f t="shared" si="178"/>
        <v>-3.509999999999998</v>
      </c>
      <c r="AR292" s="12"/>
      <c r="BF292" s="115">
        <f t="shared" si="179"/>
        <v>2</v>
      </c>
      <c r="BS292" s="1" t="s">
        <v>232</v>
      </c>
      <c r="BT292" s="1">
        <v>87.09154632000002</v>
      </c>
      <c r="BU292" s="1">
        <v>76</v>
      </c>
      <c r="BV292" s="1">
        <v>38</v>
      </c>
      <c r="BW292" s="1">
        <v>1200</v>
      </c>
      <c r="BX292" s="1">
        <v>11.09154632000002</v>
      </c>
      <c r="BY292" s="1">
        <v>66</v>
      </c>
      <c r="CA292" s="1">
        <v>37</v>
      </c>
      <c r="CG292" s="39">
        <f t="shared" si="180"/>
        <v>0</v>
      </c>
      <c r="CH292" s="39">
        <f t="shared" si="180"/>
        <v>0</v>
      </c>
      <c r="CI292" s="39">
        <f t="shared" si="180"/>
        <v>0</v>
      </c>
      <c r="CJ292" s="39">
        <f t="shared" si="180"/>
        <v>0</v>
      </c>
      <c r="CK292" s="39">
        <f t="shared" si="180"/>
        <v>0</v>
      </c>
      <c r="CL292" s="39">
        <f t="shared" si="180"/>
        <v>0</v>
      </c>
      <c r="CM292" s="39">
        <f t="shared" si="180"/>
        <v>0</v>
      </c>
      <c r="CO292" s="6"/>
      <c r="CP292" s="6"/>
      <c r="CS292" s="1">
        <f t="shared" si="171"/>
        <v>45.88</v>
      </c>
      <c r="CT292" s="1">
        <f t="shared" si="172"/>
        <v>0</v>
      </c>
      <c r="CU292" s="1">
        <f t="shared" si="173"/>
        <v>0</v>
      </c>
      <c r="CV292" s="1">
        <f t="shared" si="174"/>
        <v>0</v>
      </c>
      <c r="CY292" s="1">
        <f t="shared" si="181"/>
        <v>203.20999999999978</v>
      </c>
      <c r="DA292" s="1">
        <f t="shared" si="182"/>
        <v>0</v>
      </c>
      <c r="DK292" s="1">
        <f t="shared" si="185"/>
        <v>0</v>
      </c>
      <c r="DL292" s="1">
        <f t="shared" si="186"/>
        <v>0</v>
      </c>
    </row>
    <row r="293" spans="1:116" s="71" customFormat="1" ht="12" customHeight="1">
      <c r="A293" s="1">
        <f t="shared" si="175"/>
        <v>7</v>
      </c>
      <c r="B293" s="4">
        <f t="shared" si="176"/>
        <v>41222</v>
      </c>
      <c r="C293" s="4">
        <f t="shared" si="177"/>
        <v>41228</v>
      </c>
      <c r="D293" s="5" t="s">
        <v>15</v>
      </c>
      <c r="E293" s="1"/>
      <c r="F293" s="5" t="s">
        <v>16</v>
      </c>
      <c r="G293" s="5" t="s">
        <v>16</v>
      </c>
      <c r="H293" s="5" t="s">
        <v>252</v>
      </c>
      <c r="I293" s="5"/>
      <c r="J293" s="1"/>
      <c r="K293" s="70">
        <v>41.52</v>
      </c>
      <c r="L293" s="1">
        <f>K293</f>
        <v>41.52</v>
      </c>
      <c r="M293" s="70">
        <v>24.82</v>
      </c>
      <c r="N293" s="70">
        <v>1229.96</v>
      </c>
      <c r="O293" s="1"/>
      <c r="P293" s="1">
        <f>N293</f>
        <v>1229.96</v>
      </c>
      <c r="Q293" s="55">
        <f t="shared" si="183"/>
        <v>5464.1399999999994</v>
      </c>
      <c r="R293" s="1"/>
      <c r="S293" s="1"/>
      <c r="T293" s="70">
        <v>78</v>
      </c>
      <c r="U293" s="70">
        <v>3.68</v>
      </c>
      <c r="V293" s="70">
        <v>2.96</v>
      </c>
      <c r="W293" s="70"/>
      <c r="X293" s="70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69">
        <v>0.5</v>
      </c>
      <c r="AM293" s="39">
        <v>0</v>
      </c>
      <c r="AN293" s="1"/>
      <c r="AO293" s="39">
        <v>87</v>
      </c>
      <c r="AP293" s="39">
        <f t="shared" si="184"/>
        <v>38.81</v>
      </c>
      <c r="AQ293" s="39">
        <f t="shared" si="178"/>
        <v>35.300000000000004</v>
      </c>
      <c r="AR293" s="12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15">
        <f t="shared" si="179"/>
        <v>2</v>
      </c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 t="s">
        <v>233</v>
      </c>
      <c r="BT293" s="1">
        <v>66.482162280000011</v>
      </c>
      <c r="BU293" s="1">
        <v>76</v>
      </c>
      <c r="BV293" s="1">
        <v>38</v>
      </c>
      <c r="BW293" s="1">
        <v>1200</v>
      </c>
      <c r="BX293" s="1">
        <v>-9.5178377199999886</v>
      </c>
      <c r="BY293" s="1">
        <v>35</v>
      </c>
      <c r="BZ293" s="1"/>
      <c r="CA293" s="1">
        <v>0</v>
      </c>
      <c r="CB293" s="1"/>
      <c r="CC293" s="1"/>
      <c r="CD293" s="1"/>
      <c r="CE293" s="1"/>
      <c r="CF293" s="1"/>
      <c r="CG293" s="39">
        <f t="shared" si="180"/>
        <v>0</v>
      </c>
      <c r="CH293" s="39">
        <f t="shared" si="180"/>
        <v>0</v>
      </c>
      <c r="CI293" s="39">
        <f t="shared" si="180"/>
        <v>0</v>
      </c>
      <c r="CJ293" s="39">
        <f t="shared" si="180"/>
        <v>0</v>
      </c>
      <c r="CK293" s="39">
        <f t="shared" si="180"/>
        <v>0</v>
      </c>
      <c r="CL293" s="39">
        <f t="shared" si="180"/>
        <v>0</v>
      </c>
      <c r="CM293" s="39">
        <f t="shared" si="180"/>
        <v>0</v>
      </c>
      <c r="CN293" s="1"/>
      <c r="CO293" s="6"/>
      <c r="CP293" s="6"/>
      <c r="CQ293" s="1"/>
      <c r="CR293" s="1"/>
      <c r="CS293" s="1">
        <f t="shared" si="171"/>
        <v>41.52</v>
      </c>
      <c r="CT293" s="1">
        <f t="shared" si="172"/>
        <v>0</v>
      </c>
      <c r="CU293" s="1">
        <f t="shared" si="173"/>
        <v>0</v>
      </c>
      <c r="CV293" s="1">
        <f t="shared" si="174"/>
        <v>0</v>
      </c>
      <c r="CW293" s="1"/>
      <c r="CX293" s="1"/>
      <c r="CY293" s="1">
        <f t="shared" si="181"/>
        <v>244.72999999999979</v>
      </c>
      <c r="CZ293" s="1"/>
      <c r="DA293" s="1">
        <f t="shared" si="182"/>
        <v>0</v>
      </c>
      <c r="DB293" s="1"/>
      <c r="DC293" s="1"/>
      <c r="DD293" s="1"/>
      <c r="DK293" s="1">
        <f t="shared" si="185"/>
        <v>0</v>
      </c>
      <c r="DL293" s="1">
        <f t="shared" si="186"/>
        <v>0</v>
      </c>
    </row>
    <row r="294" spans="1:116" s="1" customFormat="1" ht="12" customHeight="1">
      <c r="A294" s="1">
        <f t="shared" si="175"/>
        <v>8</v>
      </c>
      <c r="B294" s="4">
        <f t="shared" si="176"/>
        <v>41229</v>
      </c>
      <c r="C294" s="4">
        <f t="shared" si="177"/>
        <v>41235</v>
      </c>
      <c r="D294" s="5" t="s">
        <v>15</v>
      </c>
      <c r="F294" s="5" t="s">
        <v>16</v>
      </c>
      <c r="G294" s="5" t="s">
        <v>16</v>
      </c>
      <c r="H294" s="5" t="s">
        <v>252</v>
      </c>
      <c r="I294" s="5"/>
      <c r="K294" s="70">
        <v>62.869999999999898</v>
      </c>
      <c r="L294" s="1">
        <f>L293+K294</f>
        <v>104.3899999999999</v>
      </c>
      <c r="M294" s="70">
        <v>12.5299999999999</v>
      </c>
      <c r="N294" s="70">
        <v>1895.6099999999899</v>
      </c>
      <c r="P294" s="1">
        <f>P293+N294</f>
        <v>3125.5699999999897</v>
      </c>
      <c r="Q294" s="55">
        <f t="shared" si="183"/>
        <v>7359.7499999999891</v>
      </c>
      <c r="T294" s="70">
        <v>88</v>
      </c>
      <c r="U294" s="70">
        <v>7.23</v>
      </c>
      <c r="V294" s="70">
        <v>3.02</v>
      </c>
      <c r="W294" s="70">
        <v>33.97</v>
      </c>
      <c r="X294" s="70">
        <v>80.33</v>
      </c>
      <c r="AL294" s="69">
        <v>0.25</v>
      </c>
      <c r="AM294" s="39">
        <v>28</v>
      </c>
      <c r="AO294" s="39">
        <v>66</v>
      </c>
      <c r="AP294" s="39">
        <f t="shared" si="184"/>
        <v>21.5</v>
      </c>
      <c r="AQ294" s="39">
        <f t="shared" si="178"/>
        <v>56.800000000000004</v>
      </c>
      <c r="AR294" s="12"/>
      <c r="AT294" s="1">
        <v>5.25</v>
      </c>
      <c r="AV294" s="70">
        <v>0.96</v>
      </c>
      <c r="AW294" s="70">
        <v>4.75</v>
      </c>
      <c r="AX294" s="70">
        <v>6.51</v>
      </c>
      <c r="AY294" s="70">
        <v>0.68</v>
      </c>
      <c r="AZ294" s="70">
        <v>195.10000000000002</v>
      </c>
      <c r="BA294" s="70"/>
      <c r="BD294" s="1">
        <v>96</v>
      </c>
      <c r="BE294" s="1">
        <v>5250</v>
      </c>
      <c r="BF294" s="115">
        <f t="shared" si="179"/>
        <v>3</v>
      </c>
      <c r="BS294" s="1" t="s">
        <v>234</v>
      </c>
      <c r="BT294" s="1">
        <v>65.50076304000001</v>
      </c>
      <c r="BU294" s="1">
        <v>76</v>
      </c>
      <c r="BV294" s="1">
        <v>38</v>
      </c>
      <c r="BW294" s="1">
        <v>1200</v>
      </c>
      <c r="BX294" s="1">
        <v>-10.49923695999999</v>
      </c>
      <c r="BY294" s="1">
        <v>37</v>
      </c>
      <c r="CA294" s="1">
        <v>28</v>
      </c>
      <c r="CG294" s="39">
        <f t="shared" si="180"/>
        <v>0</v>
      </c>
      <c r="CH294" s="39">
        <f t="shared" si="180"/>
        <v>0</v>
      </c>
      <c r="CI294" s="39">
        <f t="shared" si="180"/>
        <v>0</v>
      </c>
      <c r="CJ294" s="39">
        <f t="shared" si="180"/>
        <v>0</v>
      </c>
      <c r="CK294" s="39">
        <f t="shared" si="180"/>
        <v>0</v>
      </c>
      <c r="CL294" s="39">
        <f t="shared" si="180"/>
        <v>0</v>
      </c>
      <c r="CM294" s="39">
        <f t="shared" si="180"/>
        <v>0</v>
      </c>
      <c r="CO294" s="6"/>
      <c r="CP294" s="6"/>
      <c r="CS294" s="1">
        <f t="shared" si="171"/>
        <v>62.869999999999898</v>
      </c>
      <c r="CT294" s="1">
        <f t="shared" si="172"/>
        <v>0</v>
      </c>
      <c r="CU294" s="1">
        <f t="shared" si="173"/>
        <v>0</v>
      </c>
      <c r="CV294" s="1">
        <f t="shared" si="174"/>
        <v>0</v>
      </c>
      <c r="CY294" s="1">
        <f t="shared" si="181"/>
        <v>307.59999999999968</v>
      </c>
      <c r="DA294" s="1">
        <f t="shared" si="182"/>
        <v>0</v>
      </c>
      <c r="DK294" s="1">
        <f t="shared" si="185"/>
        <v>0</v>
      </c>
      <c r="DL294" s="1">
        <f t="shared" si="186"/>
        <v>0</v>
      </c>
    </row>
    <row r="295" spans="1:116" s="1" customFormat="1" ht="12" customHeight="1">
      <c r="A295" s="1">
        <f t="shared" si="175"/>
        <v>9</v>
      </c>
      <c r="B295" s="4">
        <f t="shared" si="176"/>
        <v>41236</v>
      </c>
      <c r="C295" s="4">
        <f t="shared" si="177"/>
        <v>41242</v>
      </c>
      <c r="D295" s="5" t="s">
        <v>15</v>
      </c>
      <c r="F295" s="5" t="s">
        <v>16</v>
      </c>
      <c r="G295" s="5" t="s">
        <v>16</v>
      </c>
      <c r="H295" s="5" t="s">
        <v>252</v>
      </c>
      <c r="I295" s="5"/>
      <c r="K295" s="70">
        <v>59.049999999999898</v>
      </c>
      <c r="L295" s="1">
        <f>L294+K295</f>
        <v>163.4399999999998</v>
      </c>
      <c r="M295" s="70">
        <v>7.11</v>
      </c>
      <c r="N295" s="70">
        <v>1839.3499999999899</v>
      </c>
      <c r="P295" s="1">
        <f>P294+N295</f>
        <v>4964.9199999999801</v>
      </c>
      <c r="Q295" s="55">
        <f t="shared" si="183"/>
        <v>9199.0999999999785</v>
      </c>
      <c r="T295" s="70">
        <v>88</v>
      </c>
      <c r="U295" s="70">
        <v>7.23</v>
      </c>
      <c r="V295" s="70">
        <v>3.1099999999999901</v>
      </c>
      <c r="W295" s="70"/>
      <c r="X295" s="70"/>
      <c r="AL295" s="69">
        <v>0</v>
      </c>
      <c r="AM295" s="39">
        <v>48</v>
      </c>
      <c r="AO295" s="39">
        <v>66</v>
      </c>
      <c r="AP295" s="39">
        <f t="shared" si="184"/>
        <v>28.25</v>
      </c>
      <c r="AQ295" s="39">
        <f t="shared" si="178"/>
        <v>85.050000000000011</v>
      </c>
      <c r="AR295" s="12"/>
      <c r="BF295" s="115">
        <f t="shared" si="179"/>
        <v>3</v>
      </c>
      <c r="BS295" s="1" t="s">
        <v>235</v>
      </c>
      <c r="BT295" s="1">
        <v>96.360316920000017</v>
      </c>
      <c r="BU295" s="1">
        <v>76</v>
      </c>
      <c r="BV295" s="1">
        <v>38</v>
      </c>
      <c r="BW295" s="1">
        <v>1200</v>
      </c>
      <c r="BX295" s="1">
        <v>20.360316920000017</v>
      </c>
      <c r="BY295" s="1">
        <v>47</v>
      </c>
      <c r="CA295" s="1">
        <v>48</v>
      </c>
      <c r="CG295" s="39">
        <f t="shared" si="180"/>
        <v>0</v>
      </c>
      <c r="CH295" s="39">
        <f t="shared" si="180"/>
        <v>0</v>
      </c>
      <c r="CI295" s="39">
        <f t="shared" si="180"/>
        <v>0</v>
      </c>
      <c r="CJ295" s="39">
        <f t="shared" si="180"/>
        <v>0</v>
      </c>
      <c r="CK295" s="39">
        <f t="shared" si="180"/>
        <v>0</v>
      </c>
      <c r="CL295" s="39">
        <f t="shared" si="180"/>
        <v>0</v>
      </c>
      <c r="CM295" s="39">
        <f t="shared" si="180"/>
        <v>0</v>
      </c>
      <c r="CO295" s="6"/>
      <c r="CP295" s="6"/>
      <c r="CS295" s="1">
        <f t="shared" si="171"/>
        <v>59.049999999999898</v>
      </c>
      <c r="CT295" s="1">
        <f t="shared" si="172"/>
        <v>0</v>
      </c>
      <c r="CU295" s="1">
        <f t="shared" si="173"/>
        <v>0</v>
      </c>
      <c r="CV295" s="1">
        <f t="shared" si="174"/>
        <v>0</v>
      </c>
      <c r="CY295" s="1">
        <f t="shared" si="181"/>
        <v>366.64999999999958</v>
      </c>
      <c r="DA295" s="1">
        <f t="shared" si="182"/>
        <v>0</v>
      </c>
      <c r="DK295" s="1">
        <f t="shared" si="185"/>
        <v>0</v>
      </c>
      <c r="DL295" s="1">
        <f t="shared" si="186"/>
        <v>0</v>
      </c>
    </row>
    <row r="296" spans="1:116" s="1" customFormat="1" ht="12" customHeight="1">
      <c r="A296" s="1">
        <f t="shared" si="175"/>
        <v>10</v>
      </c>
      <c r="B296" s="4">
        <f t="shared" si="176"/>
        <v>41243</v>
      </c>
      <c r="C296" s="4">
        <f t="shared" si="177"/>
        <v>41249</v>
      </c>
      <c r="D296" s="5" t="s">
        <v>15</v>
      </c>
      <c r="F296" s="5" t="s">
        <v>16</v>
      </c>
      <c r="G296" s="5" t="s">
        <v>16</v>
      </c>
      <c r="H296" s="5" t="s">
        <v>252</v>
      </c>
      <c r="I296" s="5"/>
      <c r="K296" s="70">
        <v>25.219999999999899</v>
      </c>
      <c r="L296" s="1">
        <f>L295+K296</f>
        <v>188.65999999999968</v>
      </c>
      <c r="M296" s="70">
        <v>14.6999999999999</v>
      </c>
      <c r="N296" s="70">
        <v>883.39999999999895</v>
      </c>
      <c r="P296" s="1">
        <f>P295+N296</f>
        <v>5848.3199999999788</v>
      </c>
      <c r="Q296" s="55">
        <f t="shared" si="183"/>
        <v>10082.499999999978</v>
      </c>
      <c r="T296" s="70">
        <v>69.999999999999901</v>
      </c>
      <c r="U296" s="70">
        <v>2.7</v>
      </c>
      <c r="V296" s="70">
        <v>3.5</v>
      </c>
      <c r="W296" s="70">
        <v>9.2100000000000009</v>
      </c>
      <c r="X296" s="70">
        <v>16.079999999999998</v>
      </c>
      <c r="AL296" s="69">
        <v>56.13</v>
      </c>
      <c r="AM296" s="39">
        <v>60</v>
      </c>
      <c r="AO296" s="39">
        <v>96</v>
      </c>
      <c r="AP296" s="39">
        <f t="shared" si="184"/>
        <v>18</v>
      </c>
      <c r="AQ296" s="39">
        <f t="shared" si="178"/>
        <v>103.05000000000001</v>
      </c>
      <c r="AR296" s="12"/>
      <c r="BF296" s="115">
        <f t="shared" si="179"/>
        <v>3</v>
      </c>
      <c r="BS296" s="1" t="s">
        <v>236</v>
      </c>
      <c r="BT296" s="1">
        <v>74.387878380000018</v>
      </c>
      <c r="BU296" s="1">
        <v>76</v>
      </c>
      <c r="BV296" s="1">
        <v>38</v>
      </c>
      <c r="BW296" s="1">
        <v>1200</v>
      </c>
      <c r="BX296" s="1">
        <v>-1.6121216199999822</v>
      </c>
      <c r="BY296" s="1">
        <v>55</v>
      </c>
      <c r="CA296" s="1">
        <v>60</v>
      </c>
      <c r="CG296" s="39">
        <f t="shared" si="180"/>
        <v>15.51</v>
      </c>
      <c r="CH296" s="39">
        <f t="shared" si="180"/>
        <v>55.737142857142864</v>
      </c>
      <c r="CI296" s="39">
        <f t="shared" si="180"/>
        <v>1.0542857142857143</v>
      </c>
      <c r="CJ296" s="39">
        <f t="shared" si="180"/>
        <v>16.767142857142858</v>
      </c>
      <c r="CK296" s="39">
        <f t="shared" si="180"/>
        <v>25.419999999999998</v>
      </c>
      <c r="CL296" s="39">
        <f t="shared" si="180"/>
        <v>0</v>
      </c>
      <c r="CM296" s="39">
        <f t="shared" si="180"/>
        <v>1.2314285714285713</v>
      </c>
      <c r="CO296" s="6"/>
      <c r="CP296" s="6"/>
      <c r="CS296" s="1">
        <f t="shared" si="171"/>
        <v>25.219999999999899</v>
      </c>
      <c r="CT296" s="1">
        <f t="shared" si="172"/>
        <v>0</v>
      </c>
      <c r="CU296" s="1">
        <f t="shared" si="173"/>
        <v>0</v>
      </c>
      <c r="CV296" s="1">
        <f t="shared" si="174"/>
        <v>0</v>
      </c>
      <c r="CY296" s="1">
        <f t="shared" si="181"/>
        <v>391.86999999999949</v>
      </c>
      <c r="DA296" s="1">
        <f t="shared" si="182"/>
        <v>0</v>
      </c>
      <c r="DK296" s="1">
        <f t="shared" si="185"/>
        <v>0</v>
      </c>
      <c r="DL296" s="1">
        <f t="shared" si="186"/>
        <v>0</v>
      </c>
    </row>
    <row r="297" spans="1:116" s="1" customFormat="1" ht="12" customHeight="1">
      <c r="A297" s="1">
        <f t="shared" si="175"/>
        <v>11</v>
      </c>
      <c r="B297" s="4">
        <f t="shared" si="176"/>
        <v>41250</v>
      </c>
      <c r="C297" s="4">
        <f t="shared" si="177"/>
        <v>41256</v>
      </c>
      <c r="D297" s="5" t="s">
        <v>15</v>
      </c>
      <c r="F297" s="5" t="s">
        <v>16</v>
      </c>
      <c r="G297" s="5" t="s">
        <v>16</v>
      </c>
      <c r="H297" s="5" t="s">
        <v>252</v>
      </c>
      <c r="I297" s="5"/>
      <c r="J297" s="114" t="s">
        <v>73</v>
      </c>
      <c r="K297" s="70">
        <v>34.880000000000003</v>
      </c>
      <c r="L297" s="24">
        <f>L296+K297</f>
        <v>223.53999999999968</v>
      </c>
      <c r="M297" s="70">
        <v>9.1699999999999893</v>
      </c>
      <c r="N297" s="70">
        <v>1097.79</v>
      </c>
      <c r="P297" s="24">
        <f>P296+N297</f>
        <v>6946.1099999999788</v>
      </c>
      <c r="Q297" s="55">
        <f t="shared" si="183"/>
        <v>11180.289999999979</v>
      </c>
      <c r="R297" s="24"/>
      <c r="T297" s="70">
        <v>69.999999999999901</v>
      </c>
      <c r="U297" s="70">
        <v>2.7</v>
      </c>
      <c r="V297" s="70">
        <v>3.1499999999999901</v>
      </c>
      <c r="W297" s="70"/>
      <c r="X297" s="70"/>
      <c r="AA297" s="24"/>
      <c r="AL297" s="69">
        <v>1.02</v>
      </c>
      <c r="AM297" s="39">
        <v>39</v>
      </c>
      <c r="AO297" s="39">
        <v>74</v>
      </c>
      <c r="AP297" s="39">
        <f t="shared" si="184"/>
        <v>138.13</v>
      </c>
      <c r="AQ297" s="39">
        <f t="shared" si="178"/>
        <v>241.18</v>
      </c>
      <c r="AR297" s="12"/>
      <c r="AT297" s="1">
        <v>2.42</v>
      </c>
      <c r="AV297" s="70"/>
      <c r="AW297" s="70">
        <v>1.0900000000000001</v>
      </c>
      <c r="AX297" s="70"/>
      <c r="AY297" s="70">
        <v>0.49</v>
      </c>
      <c r="AZ297" s="70">
        <v>1148.0999999999999</v>
      </c>
      <c r="BA297" s="70"/>
      <c r="BE297" s="1">
        <v>2420</v>
      </c>
      <c r="BF297" s="115">
        <f t="shared" si="179"/>
        <v>4</v>
      </c>
      <c r="BH297" s="81"/>
      <c r="BS297" s="1" t="s">
        <v>225</v>
      </c>
      <c r="BT297" s="1">
        <v>88.331925915000014</v>
      </c>
      <c r="BU297" s="1">
        <v>76</v>
      </c>
      <c r="BV297" s="1">
        <v>38</v>
      </c>
      <c r="BW297" s="1">
        <v>1200</v>
      </c>
      <c r="BX297" s="1">
        <v>12.331925915000014</v>
      </c>
      <c r="BY297" s="1">
        <v>66</v>
      </c>
      <c r="CA297" s="1">
        <v>39</v>
      </c>
      <c r="CB297" s="1">
        <v>6.83</v>
      </c>
      <c r="CG297" s="39">
        <f t="shared" si="180"/>
        <v>19.134285714285713</v>
      </c>
      <c r="CH297" s="39">
        <f t="shared" si="180"/>
        <v>55.631428571428572</v>
      </c>
      <c r="CI297" s="39">
        <f t="shared" si="180"/>
        <v>1.2857142857142858</v>
      </c>
      <c r="CJ297" s="39">
        <f t="shared" si="180"/>
        <v>13.659999999999998</v>
      </c>
      <c r="CK297" s="39">
        <f t="shared" si="180"/>
        <v>25.159999999999997</v>
      </c>
      <c r="CL297" s="39">
        <f t="shared" si="180"/>
        <v>0</v>
      </c>
      <c r="CM297" s="39">
        <f t="shared" si="180"/>
        <v>1.4285714285714288</v>
      </c>
      <c r="CO297" s="6"/>
      <c r="CP297" s="6"/>
      <c r="CS297" s="1">
        <f t="shared" si="171"/>
        <v>34.880000000000003</v>
      </c>
      <c r="CT297" s="1">
        <f t="shared" si="172"/>
        <v>0</v>
      </c>
      <c r="CU297" s="1">
        <f t="shared" si="173"/>
        <v>0</v>
      </c>
      <c r="CV297" s="1">
        <f t="shared" si="174"/>
        <v>0</v>
      </c>
      <c r="CY297" s="1">
        <f t="shared" si="181"/>
        <v>426.74999999999949</v>
      </c>
      <c r="DA297" s="1">
        <f t="shared" si="182"/>
        <v>0</v>
      </c>
      <c r="DK297" s="1">
        <f t="shared" si="185"/>
        <v>0</v>
      </c>
      <c r="DL297" s="1">
        <f t="shared" si="186"/>
        <v>0</v>
      </c>
    </row>
    <row r="298" spans="1:116" s="1" customFormat="1" ht="12" customHeight="1">
      <c r="A298" s="1">
        <f t="shared" si="175"/>
        <v>12</v>
      </c>
      <c r="B298" s="4">
        <f t="shared" si="176"/>
        <v>41257</v>
      </c>
      <c r="C298" s="4">
        <f t="shared" si="177"/>
        <v>41263</v>
      </c>
      <c r="D298" s="5" t="s">
        <v>15</v>
      </c>
      <c r="F298" s="5" t="s">
        <v>16</v>
      </c>
      <c r="G298" s="5" t="s">
        <v>16</v>
      </c>
      <c r="H298" s="5" t="s">
        <v>252</v>
      </c>
      <c r="I298" s="5"/>
      <c r="K298" s="70">
        <v>43.229999999999897</v>
      </c>
      <c r="L298" s="1">
        <f>K298</f>
        <v>43.229999999999897</v>
      </c>
      <c r="M298" s="70">
        <v>6.9199999999999902</v>
      </c>
      <c r="N298" s="70">
        <v>1788.38</v>
      </c>
      <c r="P298" s="1">
        <f>N298</f>
        <v>1788.38</v>
      </c>
      <c r="Q298" s="55">
        <f t="shared" si="183"/>
        <v>12968.66999999998</v>
      </c>
      <c r="T298" s="70">
        <v>88</v>
      </c>
      <c r="U298" s="70">
        <v>7.5499999999999901</v>
      </c>
      <c r="V298" s="70">
        <v>4.1399999999999899</v>
      </c>
      <c r="W298" s="70">
        <v>17.5</v>
      </c>
      <c r="X298" s="70">
        <v>41.83</v>
      </c>
      <c r="AL298" s="69">
        <v>54.34</v>
      </c>
      <c r="AM298" s="39">
        <v>90</v>
      </c>
      <c r="AO298" s="39">
        <v>88</v>
      </c>
      <c r="AP298" s="39">
        <f t="shared" si="184"/>
        <v>26.020000000000003</v>
      </c>
      <c r="AQ298" s="39">
        <f t="shared" si="178"/>
        <v>267.2</v>
      </c>
      <c r="AR298" s="12"/>
      <c r="BF298" s="115">
        <f t="shared" si="179"/>
        <v>4</v>
      </c>
      <c r="BS298" s="1" t="s">
        <v>226</v>
      </c>
      <c r="BT298" s="1">
        <v>133.54444368000003</v>
      </c>
      <c r="BU298" s="1">
        <v>76</v>
      </c>
      <c r="BV298" s="1">
        <v>38</v>
      </c>
      <c r="BW298" s="1">
        <v>1200</v>
      </c>
      <c r="BX298" s="1">
        <v>57.544443680000029</v>
      </c>
      <c r="BY298" s="1">
        <v>35</v>
      </c>
      <c r="CA298" s="1">
        <v>90</v>
      </c>
      <c r="CB298" s="1">
        <v>6.83</v>
      </c>
      <c r="CG298" s="39">
        <f t="shared" ref="CG298:CM307" si="187">CG263</f>
        <v>13.917142857142858</v>
      </c>
      <c r="CH298" s="39">
        <f t="shared" si="187"/>
        <v>60.752857142857138</v>
      </c>
      <c r="CI298" s="39">
        <f t="shared" si="187"/>
        <v>0.79999999999999993</v>
      </c>
      <c r="CJ298" s="39">
        <f t="shared" si="187"/>
        <v>11.865714285714287</v>
      </c>
      <c r="CK298" s="39">
        <f t="shared" si="187"/>
        <v>17.529999999999998</v>
      </c>
      <c r="CL298" s="39">
        <f t="shared" si="187"/>
        <v>0</v>
      </c>
      <c r="CM298" s="39">
        <f t="shared" si="187"/>
        <v>0.89571428571428569</v>
      </c>
      <c r="CO298" s="6"/>
      <c r="CP298" s="6"/>
      <c r="CS298" s="1">
        <f t="shared" si="171"/>
        <v>43.229999999999897</v>
      </c>
      <c r="CT298" s="1">
        <f t="shared" si="172"/>
        <v>0</v>
      </c>
      <c r="CU298" s="1">
        <f t="shared" si="173"/>
        <v>0</v>
      </c>
      <c r="CV298" s="1">
        <f t="shared" si="174"/>
        <v>0</v>
      </c>
      <c r="CY298" s="1">
        <f t="shared" si="181"/>
        <v>469.97999999999939</v>
      </c>
      <c r="DA298" s="1">
        <f t="shared" si="182"/>
        <v>0</v>
      </c>
      <c r="DK298" s="1">
        <f t="shared" si="185"/>
        <v>0</v>
      </c>
      <c r="DL298" s="1">
        <f t="shared" si="186"/>
        <v>0</v>
      </c>
    </row>
    <row r="299" spans="1:116" s="1" customFormat="1" ht="12" customHeight="1">
      <c r="A299" s="1">
        <f t="shared" si="175"/>
        <v>13</v>
      </c>
      <c r="B299" s="4">
        <f t="shared" si="176"/>
        <v>41264</v>
      </c>
      <c r="C299" s="4">
        <f t="shared" si="177"/>
        <v>41270</v>
      </c>
      <c r="D299" s="5" t="s">
        <v>15</v>
      </c>
      <c r="F299" s="5" t="s">
        <v>16</v>
      </c>
      <c r="G299" s="5" t="s">
        <v>16</v>
      </c>
      <c r="H299" s="5" t="s">
        <v>252</v>
      </c>
      <c r="I299" s="5"/>
      <c r="K299" s="70">
        <v>48.1</v>
      </c>
      <c r="L299" s="1">
        <f>L298+K299</f>
        <v>91.329999999999899</v>
      </c>
      <c r="M299" s="70">
        <v>10.96</v>
      </c>
      <c r="N299" s="70">
        <v>1514.29</v>
      </c>
      <c r="P299" s="1">
        <f>P298+N299</f>
        <v>3302.67</v>
      </c>
      <c r="Q299" s="55">
        <f t="shared" si="183"/>
        <v>14482.959999999981</v>
      </c>
      <c r="T299" s="70">
        <v>88</v>
      </c>
      <c r="U299" s="70">
        <v>7.5499999999999901</v>
      </c>
      <c r="V299" s="70">
        <v>3.1499999999999901</v>
      </c>
      <c r="W299" s="70"/>
      <c r="X299" s="70"/>
      <c r="AL299" s="69">
        <v>8.1300000000000008</v>
      </c>
      <c r="AM299" s="39">
        <v>11</v>
      </c>
      <c r="AO299" s="39">
        <v>134</v>
      </c>
      <c r="AP299" s="39">
        <f t="shared" si="184"/>
        <v>98.34</v>
      </c>
      <c r="AQ299" s="39">
        <f t="shared" si="178"/>
        <v>365.53999999999996</v>
      </c>
      <c r="AR299" s="12"/>
      <c r="BF299" s="115">
        <f t="shared" si="179"/>
        <v>4</v>
      </c>
      <c r="BS299" s="1" t="s">
        <v>207</v>
      </c>
      <c r="BT299" s="1">
        <v>104.81125482000002</v>
      </c>
      <c r="BU299" s="1">
        <v>76</v>
      </c>
      <c r="BV299" s="1">
        <v>38</v>
      </c>
      <c r="BW299" s="1">
        <v>1200</v>
      </c>
      <c r="BX299" s="1">
        <v>28.811254820000016</v>
      </c>
      <c r="BY299" s="1">
        <v>37</v>
      </c>
      <c r="CA299" s="1">
        <v>11</v>
      </c>
      <c r="CG299" s="39">
        <f t="shared" si="187"/>
        <v>16.511428571428574</v>
      </c>
      <c r="CH299" s="39">
        <f t="shared" si="187"/>
        <v>52.027142857142849</v>
      </c>
      <c r="CI299" s="39">
        <f t="shared" si="187"/>
        <v>1.3057142857142858</v>
      </c>
      <c r="CJ299" s="39">
        <f t="shared" si="187"/>
        <v>12.680000000000001</v>
      </c>
      <c r="CK299" s="39">
        <f t="shared" si="187"/>
        <v>21.089999999999996</v>
      </c>
      <c r="CL299" s="39">
        <f t="shared" si="187"/>
        <v>0</v>
      </c>
      <c r="CM299" s="39">
        <f t="shared" si="187"/>
        <v>0.80142857142857138</v>
      </c>
      <c r="CO299" s="6"/>
      <c r="CP299" s="6"/>
      <c r="CS299" s="1">
        <f t="shared" si="171"/>
        <v>48.1</v>
      </c>
      <c r="CT299" s="1">
        <f t="shared" si="172"/>
        <v>0</v>
      </c>
      <c r="CU299" s="1">
        <f t="shared" si="173"/>
        <v>0</v>
      </c>
      <c r="CV299" s="1">
        <f t="shared" si="174"/>
        <v>0</v>
      </c>
      <c r="CY299" s="1">
        <f t="shared" si="181"/>
        <v>518.07999999999936</v>
      </c>
      <c r="DA299" s="1">
        <f t="shared" si="182"/>
        <v>0</v>
      </c>
      <c r="DK299" s="1">
        <f t="shared" si="185"/>
        <v>0</v>
      </c>
      <c r="DL299" s="1">
        <f t="shared" si="186"/>
        <v>0</v>
      </c>
    </row>
    <row r="300" spans="1:116" s="1" customFormat="1" ht="12" customHeight="1">
      <c r="A300" s="1">
        <f t="shared" si="175"/>
        <v>14</v>
      </c>
      <c r="B300" s="4">
        <f t="shared" si="176"/>
        <v>41271</v>
      </c>
      <c r="C300" s="4">
        <f t="shared" si="177"/>
        <v>41277</v>
      </c>
      <c r="D300" s="5" t="s">
        <v>15</v>
      </c>
      <c r="F300" s="5" t="s">
        <v>16</v>
      </c>
      <c r="G300" s="5" t="s">
        <v>16</v>
      </c>
      <c r="H300" s="5" t="s">
        <v>252</v>
      </c>
      <c r="I300" s="5"/>
      <c r="K300" s="70">
        <v>4.99</v>
      </c>
      <c r="L300" s="1">
        <f>L299+K300</f>
        <v>96.319999999999894</v>
      </c>
      <c r="M300" s="70">
        <v>24.3799999999999</v>
      </c>
      <c r="N300" s="70">
        <v>104.15</v>
      </c>
      <c r="P300" s="1">
        <f>P299+N300</f>
        <v>3406.82</v>
      </c>
      <c r="Q300" s="55">
        <f t="shared" si="183"/>
        <v>14587.109999999981</v>
      </c>
      <c r="T300" s="70">
        <v>23.999999999999901</v>
      </c>
      <c r="U300" s="70">
        <v>0.51</v>
      </c>
      <c r="V300" s="70">
        <v>2.0899999999999901</v>
      </c>
      <c r="W300" s="70">
        <v>2.94</v>
      </c>
      <c r="X300" s="70">
        <v>2.94</v>
      </c>
      <c r="AL300" s="69">
        <v>5.59</v>
      </c>
      <c r="AM300" s="39">
        <v>0</v>
      </c>
      <c r="AO300" s="39">
        <v>105</v>
      </c>
      <c r="AP300" s="39">
        <f t="shared" si="184"/>
        <v>48.13</v>
      </c>
      <c r="AQ300" s="39">
        <f t="shared" si="178"/>
        <v>413.66999999999996</v>
      </c>
      <c r="AR300" s="12"/>
      <c r="BF300" s="115">
        <f t="shared" si="179"/>
        <v>4</v>
      </c>
      <c r="BS300" s="1" t="s">
        <v>209</v>
      </c>
      <c r="BT300" s="1">
        <v>75.655519065000007</v>
      </c>
      <c r="BU300" s="1">
        <v>76</v>
      </c>
      <c r="BV300" s="1">
        <v>38</v>
      </c>
      <c r="BW300" s="1">
        <v>1200</v>
      </c>
      <c r="BX300" s="1">
        <v>-0.34448093499999288</v>
      </c>
      <c r="BY300" s="1">
        <v>47</v>
      </c>
      <c r="CA300" s="1">
        <v>0</v>
      </c>
      <c r="CG300" s="39">
        <f t="shared" si="187"/>
        <v>11.912857142857144</v>
      </c>
      <c r="CH300" s="39">
        <f t="shared" si="187"/>
        <v>50.888571428571424</v>
      </c>
      <c r="CI300" s="39">
        <f t="shared" si="187"/>
        <v>1.06</v>
      </c>
      <c r="CJ300" s="39">
        <f t="shared" si="187"/>
        <v>13.141428571428573</v>
      </c>
      <c r="CK300" s="39">
        <f t="shared" si="187"/>
        <v>21.32</v>
      </c>
      <c r="CL300" s="39">
        <f t="shared" si="187"/>
        <v>0</v>
      </c>
      <c r="CM300" s="39">
        <f t="shared" si="187"/>
        <v>1.5757142857142858</v>
      </c>
      <c r="CO300" s="6"/>
      <c r="CP300" s="6"/>
      <c r="CS300" s="1">
        <f t="shared" si="171"/>
        <v>4.99</v>
      </c>
      <c r="CT300" s="1">
        <f t="shared" si="172"/>
        <v>0</v>
      </c>
      <c r="CU300" s="1">
        <f t="shared" si="173"/>
        <v>0</v>
      </c>
      <c r="CV300" s="1">
        <f t="shared" si="174"/>
        <v>0</v>
      </c>
      <c r="CY300" s="1">
        <f t="shared" si="181"/>
        <v>523.06999999999937</v>
      </c>
      <c r="DA300" s="1">
        <f t="shared" si="182"/>
        <v>0</v>
      </c>
      <c r="DK300" s="1">
        <f t="shared" si="185"/>
        <v>0</v>
      </c>
      <c r="DL300" s="1">
        <f t="shared" si="186"/>
        <v>0</v>
      </c>
    </row>
    <row r="301" spans="1:116" s="1" customFormat="1" ht="12" customHeight="1">
      <c r="A301" s="1">
        <f t="shared" si="175"/>
        <v>15</v>
      </c>
      <c r="B301" s="4">
        <f t="shared" si="176"/>
        <v>41278</v>
      </c>
      <c r="C301" s="4">
        <f t="shared" si="177"/>
        <v>41284</v>
      </c>
      <c r="D301" s="5" t="s">
        <v>15</v>
      </c>
      <c r="F301" s="5" t="s">
        <v>16</v>
      </c>
      <c r="G301" s="5" t="s">
        <v>16</v>
      </c>
      <c r="H301" s="5" t="s">
        <v>252</v>
      </c>
      <c r="I301" s="5"/>
      <c r="K301" s="70">
        <v>46.329999999999899</v>
      </c>
      <c r="L301" s="1">
        <f>L300+K301</f>
        <v>142.64999999999981</v>
      </c>
      <c r="M301" s="70">
        <v>6.0599999999999898</v>
      </c>
      <c r="N301" s="70">
        <v>1202.8199999999899</v>
      </c>
      <c r="P301" s="1">
        <f>P300+N301</f>
        <v>4609.6399999999903</v>
      </c>
      <c r="Q301" s="55">
        <f t="shared" si="183"/>
        <v>15789.929999999971</v>
      </c>
      <c r="T301" s="70">
        <v>51</v>
      </c>
      <c r="U301" s="70">
        <v>1.4199999999999899</v>
      </c>
      <c r="V301" s="70">
        <v>2.6</v>
      </c>
      <c r="W301" s="70">
        <v>4.83</v>
      </c>
      <c r="X301" s="70">
        <v>5.96</v>
      </c>
      <c r="AL301" s="69">
        <v>0</v>
      </c>
      <c r="AM301" s="39">
        <v>32</v>
      </c>
      <c r="AO301" s="39">
        <v>76</v>
      </c>
      <c r="AP301" s="39">
        <f t="shared" si="184"/>
        <v>34.590000000000003</v>
      </c>
      <c r="AQ301" s="39">
        <f t="shared" si="178"/>
        <v>448.26</v>
      </c>
      <c r="AR301" s="12"/>
      <c r="AT301" s="1">
        <v>1.04</v>
      </c>
      <c r="AV301" s="70">
        <v>0.84</v>
      </c>
      <c r="AW301" s="70">
        <v>0.56999999999999995</v>
      </c>
      <c r="AX301" s="70">
        <v>1.81</v>
      </c>
      <c r="AY301" s="70">
        <v>0.34</v>
      </c>
      <c r="AZ301" s="70">
        <v>274.3</v>
      </c>
      <c r="BA301" s="70">
        <v>48.3</v>
      </c>
      <c r="BD301" s="1">
        <v>84</v>
      </c>
      <c r="BE301" s="1">
        <v>1040</v>
      </c>
      <c r="BF301" s="115">
        <f t="shared" si="179"/>
        <v>5</v>
      </c>
      <c r="BS301" s="1" t="s">
        <v>210</v>
      </c>
      <c r="BT301" s="1">
        <v>77.768253540000018</v>
      </c>
      <c r="BU301" s="1">
        <v>76</v>
      </c>
      <c r="BV301" s="1">
        <v>38</v>
      </c>
      <c r="BW301" s="1">
        <v>1200</v>
      </c>
      <c r="BX301" s="1">
        <v>1.7682535400000177</v>
      </c>
      <c r="BY301" s="1">
        <v>55</v>
      </c>
      <c r="CA301" s="1">
        <v>32</v>
      </c>
      <c r="CG301" s="39">
        <f t="shared" si="187"/>
        <v>12.858571428571427</v>
      </c>
      <c r="CH301" s="39">
        <f t="shared" si="187"/>
        <v>51.79</v>
      </c>
      <c r="CI301" s="39">
        <f t="shared" si="187"/>
        <v>1.0457142857142858</v>
      </c>
      <c r="CJ301" s="39">
        <f t="shared" si="187"/>
        <v>11.762857142857143</v>
      </c>
      <c r="CK301" s="39">
        <f t="shared" si="187"/>
        <v>18.54</v>
      </c>
      <c r="CL301" s="39">
        <f t="shared" si="187"/>
        <v>0</v>
      </c>
      <c r="CM301" s="39">
        <f t="shared" si="187"/>
        <v>1.2842857142857143</v>
      </c>
      <c r="CO301" s="6"/>
      <c r="CP301" s="6"/>
      <c r="CS301" s="1">
        <f t="shared" si="171"/>
        <v>46.329999999999899</v>
      </c>
      <c r="CT301" s="1">
        <f t="shared" si="172"/>
        <v>0</v>
      </c>
      <c r="CU301" s="1">
        <f t="shared" si="173"/>
        <v>0</v>
      </c>
      <c r="CV301" s="1">
        <f t="shared" si="174"/>
        <v>0</v>
      </c>
      <c r="CY301" s="1">
        <f t="shared" si="181"/>
        <v>569.3999999999993</v>
      </c>
      <c r="DA301" s="1">
        <f t="shared" si="182"/>
        <v>0</v>
      </c>
      <c r="DK301" s="1">
        <f t="shared" si="185"/>
        <v>0</v>
      </c>
      <c r="DL301" s="1">
        <f t="shared" si="186"/>
        <v>0</v>
      </c>
    </row>
    <row r="302" spans="1:116" s="1" customFormat="1" ht="12" customHeight="1">
      <c r="A302" s="1">
        <f t="shared" si="175"/>
        <v>16</v>
      </c>
      <c r="B302" s="4">
        <f t="shared" si="176"/>
        <v>41285</v>
      </c>
      <c r="C302" s="4">
        <f t="shared" si="177"/>
        <v>41291</v>
      </c>
      <c r="D302" s="5" t="s">
        <v>15</v>
      </c>
      <c r="F302" s="5" t="s">
        <v>16</v>
      </c>
      <c r="G302" s="5" t="s">
        <v>16</v>
      </c>
      <c r="H302" s="5" t="s">
        <v>252</v>
      </c>
      <c r="I302" s="5"/>
      <c r="J302" s="114" t="s">
        <v>91</v>
      </c>
      <c r="K302" s="70">
        <v>64.269999999999897</v>
      </c>
      <c r="L302" s="24">
        <f>L301+K302</f>
        <v>206.9199999999997</v>
      </c>
      <c r="M302" s="70">
        <v>0</v>
      </c>
      <c r="N302" s="70">
        <v>1182.1600000000001</v>
      </c>
      <c r="P302" s="24">
        <f>P301+N302</f>
        <v>5791.7999999999902</v>
      </c>
      <c r="Q302" s="55">
        <f t="shared" si="183"/>
        <v>16972.089999999971</v>
      </c>
      <c r="R302" s="24"/>
      <c r="T302" s="70">
        <v>51</v>
      </c>
      <c r="U302" s="70">
        <v>1.4199999999999899</v>
      </c>
      <c r="V302" s="70">
        <v>1.84</v>
      </c>
      <c r="W302" s="70"/>
      <c r="X302" s="70"/>
      <c r="AA302" s="24"/>
      <c r="AL302" s="69">
        <v>19.559999999999999</v>
      </c>
      <c r="AM302" s="39">
        <v>0</v>
      </c>
      <c r="AO302" s="39">
        <v>78</v>
      </c>
      <c r="AP302" s="39">
        <f t="shared" si="184"/>
        <v>30</v>
      </c>
      <c r="AQ302" s="39">
        <f t="shared" si="178"/>
        <v>478.26</v>
      </c>
      <c r="AR302" s="12"/>
      <c r="BF302" s="115">
        <f t="shared" si="179"/>
        <v>5</v>
      </c>
      <c r="BS302" s="1" t="s">
        <v>211</v>
      </c>
      <c r="BT302" s="1">
        <v>67.204581165000022</v>
      </c>
      <c r="BU302" s="1">
        <v>76</v>
      </c>
      <c r="BV302" s="1">
        <v>38</v>
      </c>
      <c r="BW302" s="1">
        <v>1200</v>
      </c>
      <c r="BX302" s="1">
        <v>-8.7954188349999782</v>
      </c>
      <c r="BY302" s="1">
        <v>66</v>
      </c>
      <c r="CA302" s="1">
        <v>0</v>
      </c>
      <c r="CB302" s="1">
        <v>6.26</v>
      </c>
      <c r="CG302" s="39">
        <f t="shared" si="187"/>
        <v>14.55857142857143</v>
      </c>
      <c r="CH302" s="39">
        <f t="shared" si="187"/>
        <v>57.211428571428577</v>
      </c>
      <c r="CI302" s="39">
        <f t="shared" si="187"/>
        <v>0.88285714285714278</v>
      </c>
      <c r="CJ302" s="39">
        <f t="shared" si="187"/>
        <v>10.261428571428571</v>
      </c>
      <c r="CK302" s="39">
        <f t="shared" si="187"/>
        <v>15.91</v>
      </c>
      <c r="CL302" s="39">
        <f t="shared" si="187"/>
        <v>0</v>
      </c>
      <c r="CM302" s="39">
        <f t="shared" si="187"/>
        <v>1.2657142857142856</v>
      </c>
      <c r="CO302" s="6"/>
      <c r="CP302" s="6"/>
      <c r="CS302" s="1">
        <f t="shared" si="171"/>
        <v>64.269999999999897</v>
      </c>
      <c r="CT302" s="1">
        <f t="shared" si="172"/>
        <v>0</v>
      </c>
      <c r="CU302" s="1">
        <f t="shared" si="173"/>
        <v>0</v>
      </c>
      <c r="CV302" s="1">
        <f t="shared" si="174"/>
        <v>0</v>
      </c>
      <c r="CY302" s="1">
        <f t="shared" si="181"/>
        <v>633.66999999999916</v>
      </c>
      <c r="DA302" s="1">
        <f t="shared" si="182"/>
        <v>0</v>
      </c>
      <c r="DK302" s="1">
        <f t="shared" si="185"/>
        <v>0</v>
      </c>
      <c r="DL302" s="1">
        <f t="shared" si="186"/>
        <v>0</v>
      </c>
    </row>
    <row r="303" spans="1:116" s="1" customFormat="1" ht="12" customHeight="1">
      <c r="A303" s="1">
        <f t="shared" si="175"/>
        <v>17</v>
      </c>
      <c r="B303" s="4">
        <f t="shared" si="176"/>
        <v>41292</v>
      </c>
      <c r="C303" s="4">
        <f t="shared" si="177"/>
        <v>41298</v>
      </c>
      <c r="D303" s="5" t="s">
        <v>15</v>
      </c>
      <c r="F303" s="5" t="s">
        <v>16</v>
      </c>
      <c r="G303" s="5" t="s">
        <v>16</v>
      </c>
      <c r="H303" s="5" t="s">
        <v>252</v>
      </c>
      <c r="I303" s="5"/>
      <c r="K303" s="70">
        <v>20.329999999999899</v>
      </c>
      <c r="L303" s="1">
        <f>K303</f>
        <v>20.329999999999899</v>
      </c>
      <c r="M303" s="70">
        <v>4.8600000000000003</v>
      </c>
      <c r="N303" s="70">
        <v>427.3</v>
      </c>
      <c r="P303" s="1">
        <f>N303</f>
        <v>427.3</v>
      </c>
      <c r="Q303" s="55">
        <f t="shared" si="183"/>
        <v>17399.38999999997</v>
      </c>
      <c r="T303" s="70">
        <v>20</v>
      </c>
      <c r="U303" s="70">
        <v>0.41999999999999899</v>
      </c>
      <c r="V303" s="70">
        <v>2.1</v>
      </c>
      <c r="W303" s="70">
        <v>0.28999999999999998</v>
      </c>
      <c r="X303" s="70">
        <v>0.28999999999999998</v>
      </c>
      <c r="AL303" s="69">
        <v>0.51</v>
      </c>
      <c r="AM303" s="39">
        <v>28</v>
      </c>
      <c r="AO303" s="39">
        <v>67</v>
      </c>
      <c r="AP303" s="39">
        <f t="shared" si="184"/>
        <v>30.56</v>
      </c>
      <c r="AQ303" s="39">
        <f t="shared" si="178"/>
        <v>508.82</v>
      </c>
      <c r="AR303" s="12"/>
      <c r="BF303" s="115">
        <f t="shared" si="179"/>
        <v>5</v>
      </c>
      <c r="BS303" s="1" t="s">
        <v>212</v>
      </c>
      <c r="BT303" s="1">
        <v>70.584956325000007</v>
      </c>
      <c r="BU303" s="1">
        <v>76</v>
      </c>
      <c r="BV303" s="1">
        <v>38</v>
      </c>
      <c r="BW303" s="1">
        <v>1200</v>
      </c>
      <c r="BX303" s="1">
        <v>-5.4150436749999926</v>
      </c>
      <c r="BY303" s="1">
        <v>35</v>
      </c>
      <c r="CA303" s="1">
        <v>28</v>
      </c>
      <c r="CG303" s="39">
        <f t="shared" si="187"/>
        <v>14.38</v>
      </c>
      <c r="CH303" s="39">
        <f t="shared" si="187"/>
        <v>52.214285714285715</v>
      </c>
      <c r="CI303" s="39">
        <f t="shared" si="187"/>
        <v>1.077142857142857</v>
      </c>
      <c r="CJ303" s="39">
        <f t="shared" si="187"/>
        <v>7.8142857142857141</v>
      </c>
      <c r="CK303" s="39">
        <f t="shared" si="187"/>
        <v>17.049999999999997</v>
      </c>
      <c r="CL303" s="39">
        <f t="shared" si="187"/>
        <v>0</v>
      </c>
      <c r="CM303" s="39">
        <f t="shared" si="187"/>
        <v>1.705714285714286</v>
      </c>
      <c r="CO303" s="6"/>
      <c r="CP303" s="6"/>
      <c r="CS303" s="1">
        <f t="shared" si="171"/>
        <v>20.329999999999899</v>
      </c>
      <c r="CT303" s="1">
        <f t="shared" si="172"/>
        <v>0</v>
      </c>
      <c r="CU303" s="1">
        <f t="shared" si="173"/>
        <v>0</v>
      </c>
      <c r="CV303" s="1">
        <f t="shared" si="174"/>
        <v>0</v>
      </c>
      <c r="CY303" s="1">
        <f t="shared" si="181"/>
        <v>653.99999999999909</v>
      </c>
      <c r="DA303" s="1">
        <f t="shared" si="182"/>
        <v>0</v>
      </c>
      <c r="DK303" s="1">
        <f t="shared" si="185"/>
        <v>0</v>
      </c>
      <c r="DL303" s="1">
        <f t="shared" si="186"/>
        <v>0</v>
      </c>
    </row>
    <row r="304" spans="1:116" s="1" customFormat="1" ht="12" customHeight="1">
      <c r="A304" s="1">
        <f t="shared" si="175"/>
        <v>18</v>
      </c>
      <c r="B304" s="4">
        <f t="shared" si="176"/>
        <v>41299</v>
      </c>
      <c r="C304" s="4">
        <f t="shared" si="177"/>
        <v>41305</v>
      </c>
      <c r="D304" s="5" t="s">
        <v>15</v>
      </c>
      <c r="F304" s="5" t="s">
        <v>16</v>
      </c>
      <c r="G304" s="5" t="s">
        <v>16</v>
      </c>
      <c r="H304" s="5" t="s">
        <v>252</v>
      </c>
      <c r="I304" s="5"/>
      <c r="J304" s="5"/>
      <c r="K304" s="70">
        <v>25.43</v>
      </c>
      <c r="L304" s="1">
        <f>L303+K304</f>
        <v>45.759999999999899</v>
      </c>
      <c r="M304" s="70">
        <v>0</v>
      </c>
      <c r="N304" s="70">
        <v>307.94</v>
      </c>
      <c r="P304" s="1">
        <f>P303+N304</f>
        <v>735.24</v>
      </c>
      <c r="Q304" s="55">
        <f t="shared" si="183"/>
        <v>17707.329999999969</v>
      </c>
      <c r="T304" s="70">
        <v>12</v>
      </c>
      <c r="U304" s="70">
        <v>0.23999999999999899</v>
      </c>
      <c r="V304" s="70">
        <v>1.21</v>
      </c>
      <c r="W304" s="70">
        <v>0.41</v>
      </c>
      <c r="X304" s="70">
        <v>0.41</v>
      </c>
      <c r="AL304" s="69">
        <v>1.01</v>
      </c>
      <c r="AM304" s="39">
        <v>13</v>
      </c>
      <c r="AO304" s="39">
        <v>71</v>
      </c>
      <c r="AP304" s="39">
        <f t="shared" si="184"/>
        <v>24.51</v>
      </c>
      <c r="AQ304" s="39">
        <f t="shared" si="178"/>
        <v>533.33000000000004</v>
      </c>
      <c r="AR304" s="12"/>
      <c r="BF304" s="115">
        <f t="shared" si="179"/>
        <v>5</v>
      </c>
      <c r="BH304" s="81"/>
      <c r="BS304" s="1" t="s">
        <v>213</v>
      </c>
      <c r="BT304" s="1">
        <v>68.894768745000007</v>
      </c>
      <c r="BU304" s="1">
        <v>76</v>
      </c>
      <c r="BV304" s="1">
        <v>38</v>
      </c>
      <c r="BW304" s="1">
        <v>1200</v>
      </c>
      <c r="BX304" s="1">
        <v>-7.1052312549999925</v>
      </c>
      <c r="BY304" s="1">
        <v>37</v>
      </c>
      <c r="CA304" s="1">
        <v>13</v>
      </c>
      <c r="CG304" s="39">
        <f t="shared" si="187"/>
        <v>0</v>
      </c>
      <c r="CH304" s="39">
        <f t="shared" si="187"/>
        <v>0</v>
      </c>
      <c r="CI304" s="39">
        <f t="shared" si="187"/>
        <v>0</v>
      </c>
      <c r="CJ304" s="39">
        <f t="shared" si="187"/>
        <v>0</v>
      </c>
      <c r="CK304" s="39">
        <f t="shared" si="187"/>
        <v>0</v>
      </c>
      <c r="CL304" s="39">
        <f t="shared" si="187"/>
        <v>0</v>
      </c>
      <c r="CM304" s="39">
        <f t="shared" si="187"/>
        <v>0</v>
      </c>
      <c r="CO304" s="6"/>
      <c r="CP304" s="6"/>
      <c r="CS304" s="1">
        <f t="shared" si="171"/>
        <v>25.43</v>
      </c>
      <c r="CT304" s="1">
        <f t="shared" si="172"/>
        <v>0</v>
      </c>
      <c r="CU304" s="1">
        <f t="shared" si="173"/>
        <v>0</v>
      </c>
      <c r="CV304" s="1">
        <f t="shared" si="174"/>
        <v>0</v>
      </c>
      <c r="CY304" s="1">
        <f t="shared" si="181"/>
        <v>679.42999999999904</v>
      </c>
      <c r="DA304" s="1">
        <f t="shared" si="182"/>
        <v>0</v>
      </c>
      <c r="DK304" s="1">
        <f t="shared" si="185"/>
        <v>0</v>
      </c>
      <c r="DL304" s="1">
        <f t="shared" si="186"/>
        <v>0</v>
      </c>
    </row>
    <row r="305" spans="1:116" s="1" customFormat="1" ht="12" customHeight="1">
      <c r="A305" s="1">
        <f t="shared" si="175"/>
        <v>19</v>
      </c>
      <c r="B305" s="4">
        <f t="shared" si="176"/>
        <v>41306</v>
      </c>
      <c r="C305" s="4">
        <f t="shared" si="177"/>
        <v>41312</v>
      </c>
      <c r="D305" s="5" t="s">
        <v>15</v>
      </c>
      <c r="F305" s="5" t="s">
        <v>16</v>
      </c>
      <c r="G305" s="5" t="s">
        <v>16</v>
      </c>
      <c r="H305" s="5" t="s">
        <v>252</v>
      </c>
      <c r="I305" s="5"/>
      <c r="J305" s="5"/>
      <c r="K305" s="70">
        <v>25.26</v>
      </c>
      <c r="L305" s="1">
        <f>L304+K305</f>
        <v>71.019999999999897</v>
      </c>
      <c r="M305" s="70">
        <v>0</v>
      </c>
      <c r="N305" s="70">
        <v>315.82999999999902</v>
      </c>
      <c r="P305" s="1">
        <f>P304+N305</f>
        <v>1051.069999999999</v>
      </c>
      <c r="Q305" s="55">
        <f t="shared" si="183"/>
        <v>18023.159999999967</v>
      </c>
      <c r="T305" s="70">
        <v>12</v>
      </c>
      <c r="U305" s="70">
        <v>0.23999999999999899</v>
      </c>
      <c r="V305" s="70">
        <v>1.25</v>
      </c>
      <c r="W305" s="70"/>
      <c r="X305" s="70"/>
      <c r="AL305" s="69">
        <v>0</v>
      </c>
      <c r="AM305" s="39">
        <v>20</v>
      </c>
      <c r="AO305" s="39">
        <v>69</v>
      </c>
      <c r="AP305" s="39">
        <f t="shared" si="184"/>
        <v>16.009999999999998</v>
      </c>
      <c r="AQ305" s="39">
        <f t="shared" si="178"/>
        <v>549.34</v>
      </c>
      <c r="AR305" s="12"/>
      <c r="AT305" s="70"/>
      <c r="BF305" s="115">
        <f t="shared" si="179"/>
        <v>5</v>
      </c>
      <c r="BS305" s="1" t="s">
        <v>214</v>
      </c>
      <c r="BT305" s="1">
        <v>63.824206005000022</v>
      </c>
      <c r="BU305" s="1">
        <v>76</v>
      </c>
      <c r="BV305" s="1">
        <v>38</v>
      </c>
      <c r="BW305" s="1">
        <v>1200</v>
      </c>
      <c r="BX305" s="1">
        <v>-12.175793994999978</v>
      </c>
      <c r="BY305" s="1">
        <v>47</v>
      </c>
      <c r="CA305" s="1">
        <v>20</v>
      </c>
      <c r="CB305" s="1" t="s">
        <v>286</v>
      </c>
      <c r="CG305" s="39">
        <f t="shared" si="187"/>
        <v>0</v>
      </c>
      <c r="CH305" s="39">
        <f t="shared" si="187"/>
        <v>0</v>
      </c>
      <c r="CI305" s="39">
        <f t="shared" si="187"/>
        <v>0</v>
      </c>
      <c r="CJ305" s="39">
        <f t="shared" si="187"/>
        <v>0</v>
      </c>
      <c r="CK305" s="39">
        <f t="shared" si="187"/>
        <v>0</v>
      </c>
      <c r="CL305" s="39">
        <f t="shared" si="187"/>
        <v>0</v>
      </c>
      <c r="CM305" s="39">
        <f t="shared" si="187"/>
        <v>0</v>
      </c>
      <c r="CO305" s="6"/>
      <c r="CP305" s="6"/>
      <c r="CS305" s="1">
        <f t="shared" si="171"/>
        <v>25.26</v>
      </c>
      <c r="CT305" s="1">
        <f t="shared" si="172"/>
        <v>0</v>
      </c>
      <c r="CU305" s="1">
        <f t="shared" si="173"/>
        <v>0</v>
      </c>
      <c r="CV305" s="1">
        <f t="shared" si="174"/>
        <v>0</v>
      </c>
      <c r="CY305" s="1">
        <f t="shared" si="181"/>
        <v>704.68999999999903</v>
      </c>
      <c r="DA305" s="1">
        <f t="shared" si="182"/>
        <v>0</v>
      </c>
      <c r="DK305" s="1">
        <f t="shared" si="185"/>
        <v>0</v>
      </c>
      <c r="DL305" s="1">
        <f t="shared" si="186"/>
        <v>0</v>
      </c>
    </row>
    <row r="306" spans="1:116" s="1" customFormat="1" ht="12" customHeight="1">
      <c r="A306" s="1">
        <f t="shared" si="175"/>
        <v>20</v>
      </c>
      <c r="B306" s="4">
        <f t="shared" si="176"/>
        <v>41313</v>
      </c>
      <c r="C306" s="4">
        <f t="shared" si="177"/>
        <v>41319</v>
      </c>
      <c r="D306" s="5" t="s">
        <v>15</v>
      </c>
      <c r="F306" s="5" t="s">
        <v>16</v>
      </c>
      <c r="G306" s="5" t="s">
        <v>16</v>
      </c>
      <c r="H306" s="5" t="s">
        <v>252</v>
      </c>
      <c r="I306" s="5"/>
      <c r="J306" s="5"/>
      <c r="K306" s="70">
        <v>24.26</v>
      </c>
      <c r="L306" s="24">
        <f>L305+K306</f>
        <v>95.279999999999902</v>
      </c>
      <c r="M306" s="70">
        <v>0</v>
      </c>
      <c r="N306" s="70">
        <v>273.54000000000002</v>
      </c>
      <c r="P306" s="24">
        <f>P305+N306</f>
        <v>1324.609999999999</v>
      </c>
      <c r="Q306" s="55">
        <f t="shared" si="183"/>
        <v>18296.699999999968</v>
      </c>
      <c r="T306" s="70">
        <v>12</v>
      </c>
      <c r="U306" s="70">
        <v>0.23999999999999899</v>
      </c>
      <c r="V306" s="70">
        <v>1.1299999999999899</v>
      </c>
      <c r="W306" s="70">
        <v>14.05</v>
      </c>
      <c r="X306" s="70">
        <v>24.96</v>
      </c>
      <c r="AA306" s="24"/>
      <c r="AL306" s="69">
        <v>20.010000000000002</v>
      </c>
      <c r="AM306" s="39">
        <v>30</v>
      </c>
      <c r="AO306" s="39">
        <v>64</v>
      </c>
      <c r="AP306" s="39">
        <f t="shared" si="184"/>
        <v>25</v>
      </c>
      <c r="AQ306" s="39">
        <f t="shared" si="178"/>
        <v>574.34</v>
      </c>
      <c r="AR306" s="12"/>
      <c r="AT306" s="70">
        <v>1.4</v>
      </c>
      <c r="AV306" s="70">
        <v>0.64</v>
      </c>
      <c r="AW306" s="1">
        <v>0.55000000000000004</v>
      </c>
      <c r="AX306" s="70">
        <v>0.97</v>
      </c>
      <c r="AY306" s="70">
        <v>0.33</v>
      </c>
      <c r="AZ306" s="70">
        <v>1390.7</v>
      </c>
      <c r="BA306" s="70">
        <v>46.4</v>
      </c>
      <c r="BD306" s="1">
        <v>64</v>
      </c>
      <c r="BE306" s="1">
        <v>1400</v>
      </c>
      <c r="BF306" s="115">
        <f t="shared" si="179"/>
        <v>6</v>
      </c>
      <c r="BS306" s="1" t="s">
        <v>215</v>
      </c>
      <c r="BT306" s="1">
        <v>82.838816280000017</v>
      </c>
      <c r="BU306" s="1">
        <v>76</v>
      </c>
      <c r="BV306" s="1">
        <v>38</v>
      </c>
      <c r="BW306" s="1">
        <v>1200</v>
      </c>
      <c r="BX306" s="1">
        <v>6.8388162800000174</v>
      </c>
      <c r="BY306" s="1">
        <v>55</v>
      </c>
      <c r="CA306" s="1">
        <v>30</v>
      </c>
      <c r="CB306" s="1">
        <v>5.84</v>
      </c>
      <c r="CG306" s="39">
        <f t="shared" si="187"/>
        <v>0</v>
      </c>
      <c r="CH306" s="39">
        <f t="shared" si="187"/>
        <v>0</v>
      </c>
      <c r="CI306" s="39">
        <f t="shared" si="187"/>
        <v>0</v>
      </c>
      <c r="CJ306" s="39">
        <f t="shared" si="187"/>
        <v>0</v>
      </c>
      <c r="CK306" s="39">
        <f t="shared" si="187"/>
        <v>0</v>
      </c>
      <c r="CL306" s="39">
        <f t="shared" si="187"/>
        <v>0</v>
      </c>
      <c r="CM306" s="39">
        <f t="shared" si="187"/>
        <v>0</v>
      </c>
      <c r="CO306" s="6"/>
      <c r="CP306" s="6"/>
      <c r="CS306" s="1">
        <f t="shared" si="171"/>
        <v>24.26</v>
      </c>
      <c r="CT306" s="1">
        <f t="shared" si="172"/>
        <v>0</v>
      </c>
      <c r="CU306" s="1">
        <f t="shared" si="173"/>
        <v>0</v>
      </c>
      <c r="CV306" s="1">
        <f t="shared" si="174"/>
        <v>0</v>
      </c>
      <c r="CY306" s="1">
        <f t="shared" si="181"/>
        <v>728.94999999999902</v>
      </c>
      <c r="DA306" s="1">
        <f t="shared" si="182"/>
        <v>0</v>
      </c>
      <c r="DK306" s="1">
        <f t="shared" si="185"/>
        <v>0</v>
      </c>
      <c r="DL306" s="1">
        <f t="shared" si="186"/>
        <v>0</v>
      </c>
    </row>
    <row r="307" spans="1:116" s="1" customFormat="1" ht="12" customHeight="1">
      <c r="A307" s="1">
        <f t="shared" si="175"/>
        <v>21</v>
      </c>
      <c r="B307" s="4">
        <f t="shared" si="176"/>
        <v>41320</v>
      </c>
      <c r="C307" s="4">
        <f t="shared" si="177"/>
        <v>41326</v>
      </c>
      <c r="D307" s="5" t="s">
        <v>15</v>
      </c>
      <c r="F307" s="5" t="s">
        <v>16</v>
      </c>
      <c r="G307" s="5" t="s">
        <v>16</v>
      </c>
      <c r="H307" s="5" t="s">
        <v>252</v>
      </c>
      <c r="I307" s="5"/>
      <c r="J307" s="114" t="s">
        <v>92</v>
      </c>
      <c r="K307" s="70">
        <v>45.579999999999899</v>
      </c>
      <c r="L307" s="1">
        <f>K307</f>
        <v>45.579999999999899</v>
      </c>
      <c r="M307" s="70">
        <v>1.96</v>
      </c>
      <c r="N307" s="70">
        <v>1389.3499999999899</v>
      </c>
      <c r="P307" s="1">
        <f>N307</f>
        <v>1389.3499999999899</v>
      </c>
      <c r="Q307" s="55">
        <f t="shared" si="183"/>
        <v>19686.049999999959</v>
      </c>
      <c r="T307" s="70">
        <v>71.999999999999901</v>
      </c>
      <c r="U307" s="70">
        <v>2.8199999999999901</v>
      </c>
      <c r="V307" s="70">
        <v>3.0499999999999901</v>
      </c>
      <c r="W307" s="70"/>
      <c r="X307" s="70"/>
      <c r="AL307" s="69">
        <v>21.85</v>
      </c>
      <c r="AM307" s="39">
        <v>20</v>
      </c>
      <c r="AO307" s="39">
        <v>83</v>
      </c>
      <c r="AP307" s="39">
        <f t="shared" si="184"/>
        <v>31.010000000000005</v>
      </c>
      <c r="AQ307" s="39">
        <f t="shared" si="178"/>
        <v>605.35</v>
      </c>
      <c r="AR307" s="12"/>
      <c r="AT307" s="70">
        <v>2.0099999999999998</v>
      </c>
      <c r="AV307" s="70">
        <v>0.95</v>
      </c>
      <c r="AW307" s="70">
        <v>1.63</v>
      </c>
      <c r="AX307" s="70">
        <v>3.97</v>
      </c>
      <c r="AY307" s="70">
        <v>0.57999999999999996</v>
      </c>
      <c r="AZ307" s="70">
        <v>719.3</v>
      </c>
      <c r="BA307" s="70">
        <v>48.3</v>
      </c>
      <c r="BD307" s="1">
        <v>95</v>
      </c>
      <c r="BE307" s="1">
        <v>2009.9999999999998</v>
      </c>
      <c r="BF307" s="115">
        <f t="shared" si="179"/>
        <v>7</v>
      </c>
      <c r="BS307" s="1" t="s">
        <v>216</v>
      </c>
      <c r="BT307" s="1">
        <v>74.387878380000018</v>
      </c>
      <c r="BU307" s="1">
        <v>76</v>
      </c>
      <c r="BV307" s="1">
        <v>38</v>
      </c>
      <c r="BW307" s="1">
        <v>1200</v>
      </c>
      <c r="BX307" s="1">
        <v>-1.6121216199999822</v>
      </c>
      <c r="BY307" s="1">
        <v>66</v>
      </c>
      <c r="CA307" s="1">
        <v>20</v>
      </c>
      <c r="CG307" s="39">
        <f t="shared" si="187"/>
        <v>0</v>
      </c>
      <c r="CH307" s="39">
        <f t="shared" si="187"/>
        <v>0</v>
      </c>
      <c r="CI307" s="39">
        <f t="shared" si="187"/>
        <v>0</v>
      </c>
      <c r="CJ307" s="39">
        <f t="shared" si="187"/>
        <v>0</v>
      </c>
      <c r="CK307" s="39">
        <f t="shared" si="187"/>
        <v>0</v>
      </c>
      <c r="CL307" s="39">
        <f t="shared" si="187"/>
        <v>0</v>
      </c>
      <c r="CM307" s="39">
        <f t="shared" si="187"/>
        <v>0</v>
      </c>
      <c r="CO307" s="6"/>
      <c r="CP307" s="6"/>
      <c r="CS307" s="1">
        <f t="shared" si="171"/>
        <v>45.579999999999899</v>
      </c>
      <c r="CT307" s="1">
        <f t="shared" si="172"/>
        <v>0</v>
      </c>
      <c r="CU307" s="1">
        <f t="shared" si="173"/>
        <v>0</v>
      </c>
      <c r="CV307" s="1">
        <f t="shared" si="174"/>
        <v>0</v>
      </c>
      <c r="CY307" s="1">
        <f t="shared" si="181"/>
        <v>774.52999999999895</v>
      </c>
      <c r="DA307" s="1">
        <f t="shared" si="182"/>
        <v>0</v>
      </c>
      <c r="DK307" s="1">
        <f t="shared" si="185"/>
        <v>0</v>
      </c>
      <c r="DL307" s="1">
        <f t="shared" si="186"/>
        <v>0</v>
      </c>
    </row>
    <row r="308" spans="1:116" s="1" customFormat="1" ht="12" customHeight="1">
      <c r="A308" s="1">
        <f t="shared" si="175"/>
        <v>22</v>
      </c>
      <c r="B308" s="4">
        <f t="shared" si="176"/>
        <v>41327</v>
      </c>
      <c r="C308" s="4">
        <f t="shared" si="177"/>
        <v>41333</v>
      </c>
      <c r="D308" s="5" t="s">
        <v>15</v>
      </c>
      <c r="F308" s="5" t="s">
        <v>16</v>
      </c>
      <c r="G308" s="5" t="s">
        <v>16</v>
      </c>
      <c r="H308" s="5" t="s">
        <v>252</v>
      </c>
      <c r="I308" s="5"/>
      <c r="J308" s="70"/>
      <c r="K308" s="70">
        <v>39.89</v>
      </c>
      <c r="L308" s="1">
        <f t="shared" ref="L308:L314" si="188">L307+K308</f>
        <v>85.469999999999899</v>
      </c>
      <c r="M308" s="70">
        <v>8.6899999999999906</v>
      </c>
      <c r="N308" s="70">
        <v>1382.8099999999899</v>
      </c>
      <c r="P308" s="1">
        <f>P307+N308</f>
        <v>2772.1599999999798</v>
      </c>
      <c r="Q308" s="55">
        <f t="shared" si="183"/>
        <v>21068.85999999995</v>
      </c>
      <c r="R308" s="24"/>
      <c r="T308" s="70">
        <v>71.999999999999901</v>
      </c>
      <c r="U308" s="70">
        <v>2.8199999999999901</v>
      </c>
      <c r="V308" s="70">
        <v>3.47</v>
      </c>
      <c r="W308" s="70"/>
      <c r="X308" s="70"/>
      <c r="AL308" s="69">
        <v>0</v>
      </c>
      <c r="AM308" s="39">
        <v>40</v>
      </c>
      <c r="AO308" s="39">
        <v>74</v>
      </c>
      <c r="AP308" s="39">
        <f t="shared" si="184"/>
        <v>50.85</v>
      </c>
      <c r="AQ308" s="39">
        <f t="shared" si="178"/>
        <v>656.2</v>
      </c>
      <c r="AR308" s="12"/>
      <c r="BF308" s="115">
        <f t="shared" si="179"/>
        <v>7</v>
      </c>
      <c r="BS308" s="1" t="s">
        <v>217</v>
      </c>
      <c r="BT308" s="1">
        <v>73.120237695000014</v>
      </c>
      <c r="BU308" s="1">
        <v>73</v>
      </c>
      <c r="BV308" s="1">
        <v>36.5</v>
      </c>
      <c r="BW308" s="1">
        <v>1200</v>
      </c>
      <c r="BX308" s="1">
        <v>0.12023769500001436</v>
      </c>
      <c r="BY308" s="1">
        <v>35</v>
      </c>
      <c r="CA308" s="1">
        <v>0</v>
      </c>
      <c r="CB308" s="1">
        <v>6.04</v>
      </c>
      <c r="CG308" s="39">
        <f t="shared" ref="CG308:CM313" si="189">CG273</f>
        <v>0</v>
      </c>
      <c r="CH308" s="39">
        <f t="shared" si="189"/>
        <v>0</v>
      </c>
      <c r="CI308" s="39">
        <f t="shared" si="189"/>
        <v>0</v>
      </c>
      <c r="CJ308" s="39">
        <f t="shared" si="189"/>
        <v>0</v>
      </c>
      <c r="CK308" s="39">
        <f t="shared" si="189"/>
        <v>0</v>
      </c>
      <c r="CL308" s="39">
        <f t="shared" si="189"/>
        <v>0</v>
      </c>
      <c r="CM308" s="39">
        <f t="shared" si="189"/>
        <v>0</v>
      </c>
      <c r="CO308" s="6"/>
      <c r="CP308" s="6"/>
      <c r="CS308" s="1">
        <f t="shared" si="171"/>
        <v>39.89</v>
      </c>
      <c r="CT308" s="1">
        <f t="shared" si="172"/>
        <v>0</v>
      </c>
      <c r="CU308" s="1">
        <f t="shared" si="173"/>
        <v>0</v>
      </c>
      <c r="CV308" s="1">
        <f t="shared" si="174"/>
        <v>0</v>
      </c>
      <c r="CY308" s="1">
        <f t="shared" si="181"/>
        <v>814.41999999999894</v>
      </c>
      <c r="DA308" s="1">
        <f t="shared" si="182"/>
        <v>0</v>
      </c>
      <c r="DK308" s="1">
        <f t="shared" si="185"/>
        <v>0</v>
      </c>
      <c r="DL308" s="1">
        <f t="shared" si="186"/>
        <v>0</v>
      </c>
    </row>
    <row r="309" spans="1:116" s="1" customFormat="1" ht="12" customHeight="1">
      <c r="A309" s="1">
        <f t="shared" si="175"/>
        <v>23</v>
      </c>
      <c r="B309" s="4">
        <f t="shared" si="176"/>
        <v>41334</v>
      </c>
      <c r="C309" s="4">
        <f t="shared" si="177"/>
        <v>41340</v>
      </c>
      <c r="D309" s="5" t="s">
        <v>15</v>
      </c>
      <c r="F309" s="5" t="s">
        <v>16</v>
      </c>
      <c r="G309" s="5" t="s">
        <v>16</v>
      </c>
      <c r="H309" s="5" t="s">
        <v>252</v>
      </c>
      <c r="I309" s="5"/>
      <c r="K309" s="70">
        <v>43.53</v>
      </c>
      <c r="L309" s="1">
        <f t="shared" si="188"/>
        <v>128.99999999999989</v>
      </c>
      <c r="M309" s="70">
        <v>3.23</v>
      </c>
      <c r="N309" s="70">
        <v>1389.55</v>
      </c>
      <c r="P309" s="1">
        <f>N309</f>
        <v>1389.55</v>
      </c>
      <c r="Q309" s="55">
        <f t="shared" si="183"/>
        <v>22458.409999999949</v>
      </c>
      <c r="T309" s="70">
        <v>71.999999999999901</v>
      </c>
      <c r="U309" s="70">
        <v>2.8199999999999901</v>
      </c>
      <c r="V309" s="70">
        <v>3.1899999999999902</v>
      </c>
      <c r="W309" s="70"/>
      <c r="X309" s="70"/>
      <c r="AM309" s="39"/>
      <c r="AO309" s="39"/>
      <c r="AP309" s="39"/>
      <c r="AQ309" s="39"/>
      <c r="BF309" s="115">
        <f t="shared" si="179"/>
        <v>7</v>
      </c>
      <c r="BS309" s="1" t="s">
        <v>218</v>
      </c>
      <c r="BT309" s="1">
        <v>65.091846690000025</v>
      </c>
      <c r="BU309" s="1">
        <v>73</v>
      </c>
      <c r="BV309" s="1">
        <v>36.5</v>
      </c>
      <c r="BW309" s="1">
        <v>1200</v>
      </c>
      <c r="BX309" s="1">
        <v>-7.9081533099999746</v>
      </c>
      <c r="BY309" s="1">
        <v>37</v>
      </c>
      <c r="CA309" s="1">
        <v>0</v>
      </c>
      <c r="CG309" s="39">
        <f t="shared" si="189"/>
        <v>0</v>
      </c>
      <c r="CH309" s="39">
        <f t="shared" si="189"/>
        <v>0</v>
      </c>
      <c r="CI309" s="39">
        <f t="shared" si="189"/>
        <v>0</v>
      </c>
      <c r="CJ309" s="39">
        <f t="shared" si="189"/>
        <v>0</v>
      </c>
      <c r="CK309" s="39">
        <f t="shared" si="189"/>
        <v>0</v>
      </c>
      <c r="CL309" s="39">
        <f t="shared" si="189"/>
        <v>0</v>
      </c>
      <c r="CM309" s="39">
        <f t="shared" si="189"/>
        <v>0</v>
      </c>
      <c r="CO309" s="6"/>
      <c r="CP309" s="6"/>
      <c r="CS309" s="1">
        <f t="shared" si="171"/>
        <v>43.53</v>
      </c>
      <c r="CT309" s="1">
        <f t="shared" si="172"/>
        <v>0</v>
      </c>
      <c r="CU309" s="1">
        <f t="shared" si="173"/>
        <v>0</v>
      </c>
      <c r="CV309" s="1">
        <f t="shared" si="174"/>
        <v>0</v>
      </c>
      <c r="CY309" s="1">
        <f t="shared" si="181"/>
        <v>857.94999999999891</v>
      </c>
      <c r="DA309" s="1">
        <f t="shared" si="182"/>
        <v>0</v>
      </c>
      <c r="DK309" s="1">
        <f t="shared" si="185"/>
        <v>0</v>
      </c>
      <c r="DL309" s="1">
        <f t="shared" si="186"/>
        <v>0</v>
      </c>
    </row>
    <row r="310" spans="1:116" s="1" customFormat="1" ht="12" customHeight="1">
      <c r="A310" s="1">
        <f t="shared" si="175"/>
        <v>24</v>
      </c>
      <c r="B310" s="4">
        <f t="shared" si="176"/>
        <v>41341</v>
      </c>
      <c r="C310" s="4">
        <f t="shared" si="177"/>
        <v>41347</v>
      </c>
      <c r="D310" s="5" t="s">
        <v>15</v>
      </c>
      <c r="F310" s="5" t="s">
        <v>16</v>
      </c>
      <c r="G310" s="5" t="s">
        <v>16</v>
      </c>
      <c r="H310" s="5" t="s">
        <v>252</v>
      </c>
      <c r="I310" s="5"/>
      <c r="J310" s="5"/>
      <c r="K310" s="70">
        <v>38.130000000000003</v>
      </c>
      <c r="L310" s="1">
        <f t="shared" si="188"/>
        <v>167.12999999999988</v>
      </c>
      <c r="M310" s="70">
        <v>7.1799999999999899</v>
      </c>
      <c r="N310" s="70">
        <v>1266.8199999999899</v>
      </c>
      <c r="P310" s="1">
        <f>P309+N310</f>
        <v>2656.3699999999899</v>
      </c>
      <c r="Q310" s="55">
        <f t="shared" si="183"/>
        <v>23725.229999999938</v>
      </c>
      <c r="T310" s="70">
        <v>71.999999999999901</v>
      </c>
      <c r="U310" s="70">
        <v>2.8199999999999901</v>
      </c>
      <c r="V310" s="70">
        <v>3.3199999999999901</v>
      </c>
      <c r="W310" s="70">
        <v>3.26</v>
      </c>
      <c r="X310" s="70">
        <v>3.6</v>
      </c>
      <c r="AM310" s="39"/>
      <c r="AO310" s="39"/>
      <c r="AP310" s="39"/>
      <c r="AQ310" s="39"/>
      <c r="AT310" s="70">
        <v>1.23</v>
      </c>
      <c r="AV310" s="70">
        <v>0.12</v>
      </c>
      <c r="AW310" s="70">
        <v>0.41</v>
      </c>
      <c r="AX310" s="70">
        <v>1.07</v>
      </c>
      <c r="AY310" s="70">
        <v>0.26</v>
      </c>
      <c r="AZ310" s="1">
        <v>287.60000000000002</v>
      </c>
      <c r="BA310" s="70">
        <v>30</v>
      </c>
      <c r="BD310" s="1">
        <v>12</v>
      </c>
      <c r="BE310" s="1">
        <v>1230</v>
      </c>
      <c r="BF310" s="115">
        <f t="shared" si="179"/>
        <v>8</v>
      </c>
      <c r="BS310" s="1" t="s">
        <v>219</v>
      </c>
      <c r="BT310" s="1">
        <v>70.162409430000025</v>
      </c>
      <c r="BU310" s="1">
        <v>73</v>
      </c>
      <c r="BV310" s="1">
        <v>36.5</v>
      </c>
      <c r="BW310" s="1">
        <v>1200</v>
      </c>
      <c r="BX310" s="1">
        <v>-2.8375905699999748</v>
      </c>
      <c r="BY310" s="1">
        <v>47</v>
      </c>
      <c r="CA310" s="1">
        <v>0</v>
      </c>
      <c r="CG310" s="39">
        <f t="shared" si="189"/>
        <v>0</v>
      </c>
      <c r="CH310" s="39">
        <f t="shared" si="189"/>
        <v>0</v>
      </c>
      <c r="CI310" s="39">
        <f t="shared" si="189"/>
        <v>0</v>
      </c>
      <c r="CJ310" s="39">
        <f t="shared" si="189"/>
        <v>0</v>
      </c>
      <c r="CK310" s="39">
        <f t="shared" si="189"/>
        <v>0</v>
      </c>
      <c r="CL310" s="39">
        <f t="shared" si="189"/>
        <v>0</v>
      </c>
      <c r="CM310" s="39">
        <f t="shared" si="189"/>
        <v>0</v>
      </c>
      <c r="CO310" s="6"/>
      <c r="CP310" s="6"/>
      <c r="CS310" s="1">
        <f t="shared" si="171"/>
        <v>38.130000000000003</v>
      </c>
      <c r="CT310" s="1">
        <f t="shared" si="172"/>
        <v>0</v>
      </c>
      <c r="CU310" s="1">
        <f t="shared" si="173"/>
        <v>0</v>
      </c>
      <c r="CV310" s="1">
        <f t="shared" si="174"/>
        <v>0</v>
      </c>
      <c r="CY310" s="1">
        <f t="shared" si="181"/>
        <v>896.0799999999989</v>
      </c>
      <c r="DA310" s="1">
        <f t="shared" si="182"/>
        <v>0</v>
      </c>
      <c r="DK310" s="1">
        <f t="shared" si="185"/>
        <v>0</v>
      </c>
      <c r="DL310" s="1">
        <f t="shared" si="186"/>
        <v>0</v>
      </c>
    </row>
    <row r="311" spans="1:116" s="1" customFormat="1" ht="12" customHeight="1">
      <c r="A311" s="1">
        <f t="shared" si="175"/>
        <v>25</v>
      </c>
      <c r="B311" s="4">
        <f t="shared" si="176"/>
        <v>41348</v>
      </c>
      <c r="C311" s="4">
        <f t="shared" si="177"/>
        <v>41354</v>
      </c>
      <c r="D311" s="5" t="s">
        <v>15</v>
      </c>
      <c r="F311" s="5" t="s">
        <v>16</v>
      </c>
      <c r="G311" s="5" t="s">
        <v>16</v>
      </c>
      <c r="H311" s="5" t="s">
        <v>252</v>
      </c>
      <c r="I311" s="5"/>
      <c r="J311" s="5"/>
      <c r="K311" s="70">
        <v>32.899999999999899</v>
      </c>
      <c r="L311" s="1">
        <f t="shared" si="188"/>
        <v>200.02999999999977</v>
      </c>
      <c r="M311" s="70">
        <v>1.31</v>
      </c>
      <c r="N311" s="70">
        <v>878.30999999999904</v>
      </c>
      <c r="P311" s="1">
        <f>P310+N311</f>
        <v>3534.6799999999889</v>
      </c>
      <c r="Q311" s="55">
        <f t="shared" si="183"/>
        <v>24603.539999999935</v>
      </c>
      <c r="T311" s="70">
        <v>45</v>
      </c>
      <c r="U311" s="70">
        <v>1.1699999999999899</v>
      </c>
      <c r="V311" s="70">
        <v>2.6699999999999902</v>
      </c>
      <c r="W311" s="70">
        <v>4.79</v>
      </c>
      <c r="X311" s="70">
        <v>6.07</v>
      </c>
      <c r="AM311" s="39"/>
      <c r="AO311" s="39"/>
      <c r="AP311" s="39"/>
      <c r="AQ311" s="39"/>
      <c r="BF311" s="115">
        <f t="shared" si="179"/>
        <v>8</v>
      </c>
      <c r="BS311" s="1" t="s">
        <v>220</v>
      </c>
      <c r="BT311" s="1">
        <v>74.387878380000018</v>
      </c>
      <c r="BU311" s="1">
        <v>73</v>
      </c>
      <c r="BV311" s="1">
        <v>36.5</v>
      </c>
      <c r="BW311" s="1">
        <v>1200</v>
      </c>
      <c r="BX311" s="1">
        <v>1.3878783800000178</v>
      </c>
      <c r="BY311" s="1">
        <v>55</v>
      </c>
      <c r="CA311" s="1">
        <v>0</v>
      </c>
      <c r="CB311" s="1">
        <v>6.84</v>
      </c>
      <c r="CG311" s="39">
        <f t="shared" si="189"/>
        <v>0</v>
      </c>
      <c r="CH311" s="39">
        <f t="shared" si="189"/>
        <v>0</v>
      </c>
      <c r="CI311" s="39">
        <f t="shared" si="189"/>
        <v>0</v>
      </c>
      <c r="CJ311" s="39">
        <f t="shared" si="189"/>
        <v>0</v>
      </c>
      <c r="CK311" s="39">
        <f t="shared" si="189"/>
        <v>0</v>
      </c>
      <c r="CL311" s="39">
        <f t="shared" si="189"/>
        <v>0</v>
      </c>
      <c r="CM311" s="39">
        <f t="shared" si="189"/>
        <v>0</v>
      </c>
      <c r="CO311" s="6"/>
      <c r="CP311" s="6"/>
      <c r="CS311" s="1">
        <f t="shared" si="171"/>
        <v>32.899999999999899</v>
      </c>
      <c r="CT311" s="1">
        <f t="shared" si="172"/>
        <v>0</v>
      </c>
      <c r="CU311" s="1">
        <f t="shared" si="173"/>
        <v>0</v>
      </c>
      <c r="CV311" s="1">
        <f t="shared" si="174"/>
        <v>0</v>
      </c>
      <c r="CY311" s="1">
        <f t="shared" si="181"/>
        <v>928.97999999999877</v>
      </c>
      <c r="DA311" s="1">
        <f t="shared" si="182"/>
        <v>0</v>
      </c>
      <c r="DK311" s="1">
        <f t="shared" si="185"/>
        <v>0</v>
      </c>
      <c r="DL311" s="1">
        <f t="shared" si="186"/>
        <v>0</v>
      </c>
    </row>
    <row r="312" spans="1:116" s="1" customFormat="1" ht="12" customHeight="1">
      <c r="A312" s="1">
        <f t="shared" si="175"/>
        <v>26</v>
      </c>
      <c r="B312" s="4">
        <f t="shared" si="176"/>
        <v>41355</v>
      </c>
      <c r="C312" s="4">
        <f t="shared" si="177"/>
        <v>41361</v>
      </c>
      <c r="D312" s="5" t="s">
        <v>15</v>
      </c>
      <c r="F312" s="5" t="s">
        <v>16</v>
      </c>
      <c r="G312" s="5" t="s">
        <v>16</v>
      </c>
      <c r="H312" s="5" t="s">
        <v>252</v>
      </c>
      <c r="I312" s="5"/>
      <c r="J312" s="5"/>
      <c r="K312" s="70">
        <v>31.9499999999999</v>
      </c>
      <c r="L312" s="1">
        <f t="shared" si="188"/>
        <v>231.97999999999968</v>
      </c>
      <c r="M312" s="70">
        <v>1.28</v>
      </c>
      <c r="N312" s="70">
        <v>833.52999999999895</v>
      </c>
      <c r="P312" s="1">
        <f>P311+N312</f>
        <v>4368.2099999999882</v>
      </c>
      <c r="Q312" s="55">
        <f t="shared" si="183"/>
        <v>25437.069999999934</v>
      </c>
      <c r="T312" s="70">
        <v>53</v>
      </c>
      <c r="U312" s="70">
        <v>1.48</v>
      </c>
      <c r="V312" s="70">
        <v>2.6099999999999901</v>
      </c>
      <c r="W312" s="70"/>
      <c r="X312" s="70"/>
      <c r="AM312" s="39"/>
      <c r="AO312" s="39"/>
      <c r="AP312" s="39"/>
      <c r="AQ312" s="39"/>
      <c r="AT312" s="70">
        <v>1.39</v>
      </c>
      <c r="AV312" s="70"/>
      <c r="AW312" s="70">
        <v>1.65</v>
      </c>
      <c r="AX312" s="70"/>
      <c r="AY312" s="70">
        <v>0.3</v>
      </c>
      <c r="AZ312" s="1">
        <v>241.7</v>
      </c>
      <c r="BA312" s="70">
        <v>33.4</v>
      </c>
      <c r="BE312" s="1">
        <v>1390</v>
      </c>
      <c r="BF312" s="115">
        <f t="shared" si="179"/>
        <v>9</v>
      </c>
      <c r="BS312" s="1" t="s">
        <v>221</v>
      </c>
      <c r="BT312" s="1">
        <v>95.51522313000001</v>
      </c>
      <c r="BU312" s="1">
        <v>73</v>
      </c>
      <c r="BV312" s="1">
        <v>36.5</v>
      </c>
      <c r="BW312" s="1">
        <v>1200</v>
      </c>
      <c r="BX312" s="1">
        <v>22.51522313000001</v>
      </c>
      <c r="BY312" s="1">
        <v>66</v>
      </c>
      <c r="CA312" s="1">
        <v>0</v>
      </c>
      <c r="CB312" s="1">
        <f>AVERAGE(6.74,6.84)</f>
        <v>6.79</v>
      </c>
      <c r="CG312" s="39">
        <f t="shared" si="189"/>
        <v>0</v>
      </c>
      <c r="CH312" s="39">
        <f t="shared" si="189"/>
        <v>0</v>
      </c>
      <c r="CI312" s="39">
        <f t="shared" si="189"/>
        <v>0</v>
      </c>
      <c r="CJ312" s="39">
        <f t="shared" si="189"/>
        <v>0</v>
      </c>
      <c r="CK312" s="39">
        <f t="shared" si="189"/>
        <v>0</v>
      </c>
      <c r="CL312" s="39">
        <f t="shared" si="189"/>
        <v>0</v>
      </c>
      <c r="CM312" s="39">
        <f t="shared" si="189"/>
        <v>0</v>
      </c>
      <c r="CO312" s="6"/>
      <c r="CP312" s="6"/>
      <c r="CS312" s="1">
        <f t="shared" si="171"/>
        <v>31.9499999999999</v>
      </c>
      <c r="CT312" s="1">
        <f t="shared" si="172"/>
        <v>0</v>
      </c>
      <c r="CU312" s="1">
        <f t="shared" si="173"/>
        <v>0</v>
      </c>
      <c r="CV312" s="1">
        <f t="shared" si="174"/>
        <v>0</v>
      </c>
      <c r="CY312" s="1">
        <f t="shared" si="181"/>
        <v>960.9299999999987</v>
      </c>
      <c r="DA312" s="1">
        <f t="shared" si="182"/>
        <v>0</v>
      </c>
      <c r="DK312" s="1">
        <f t="shared" si="185"/>
        <v>0</v>
      </c>
      <c r="DL312" s="1">
        <f t="shared" si="186"/>
        <v>0</v>
      </c>
    </row>
    <row r="313" spans="1:116" s="1" customFormat="1" ht="12" customHeight="1">
      <c r="A313" s="1">
        <f t="shared" si="175"/>
        <v>27</v>
      </c>
      <c r="B313" s="4">
        <f t="shared" si="176"/>
        <v>41362</v>
      </c>
      <c r="C313" s="4">
        <f t="shared" si="177"/>
        <v>41368</v>
      </c>
      <c r="D313" s="5" t="s">
        <v>15</v>
      </c>
      <c r="F313" s="5" t="s">
        <v>16</v>
      </c>
      <c r="G313" s="5" t="s">
        <v>16</v>
      </c>
      <c r="H313" s="5" t="s">
        <v>252</v>
      </c>
      <c r="I313" s="5"/>
      <c r="J313" s="5"/>
      <c r="K313" s="70">
        <v>15.9</v>
      </c>
      <c r="L313" s="1">
        <f t="shared" si="188"/>
        <v>247.87999999999968</v>
      </c>
      <c r="M313" s="70">
        <v>1.5</v>
      </c>
      <c r="N313" s="70">
        <v>554.85</v>
      </c>
      <c r="P313" s="1">
        <f>P312+N313</f>
        <v>4923.0599999999886</v>
      </c>
      <c r="Q313" s="55">
        <f t="shared" si="183"/>
        <v>25991.919999999933</v>
      </c>
      <c r="T313" s="70">
        <v>53</v>
      </c>
      <c r="U313" s="70">
        <v>1.48</v>
      </c>
      <c r="V313" s="70">
        <v>3.49</v>
      </c>
      <c r="W313" s="70"/>
      <c r="X313" s="70"/>
      <c r="AM313" s="39"/>
      <c r="AO313" s="39"/>
      <c r="AP313" s="39"/>
      <c r="AQ313" s="39"/>
      <c r="BF313" s="115">
        <f t="shared" si="179"/>
        <v>9</v>
      </c>
      <c r="BS313" s="1" t="s">
        <v>184</v>
      </c>
      <c r="BT313" s="1">
        <v>133.12189678499999</v>
      </c>
      <c r="BU313" s="1">
        <v>73</v>
      </c>
      <c r="BV313" s="1">
        <v>36.5</v>
      </c>
      <c r="BW313" s="1">
        <v>1200</v>
      </c>
      <c r="BX313" s="1">
        <v>60.12189678499999</v>
      </c>
      <c r="CA313" s="1">
        <v>0</v>
      </c>
      <c r="CB313" s="1" t="s">
        <v>264</v>
      </c>
      <c r="CG313" s="39">
        <f t="shared" si="189"/>
        <v>0</v>
      </c>
      <c r="CH313" s="39">
        <f t="shared" si="189"/>
        <v>0</v>
      </c>
      <c r="CI313" s="39">
        <f t="shared" si="189"/>
        <v>0</v>
      </c>
      <c r="CJ313" s="39">
        <f t="shared" si="189"/>
        <v>0</v>
      </c>
      <c r="CK313" s="39">
        <f t="shared" si="189"/>
        <v>0</v>
      </c>
      <c r="CL313" s="39">
        <f t="shared" si="189"/>
        <v>0</v>
      </c>
      <c r="CM313" s="39">
        <f t="shared" si="189"/>
        <v>0</v>
      </c>
      <c r="CO313" s="6"/>
      <c r="CP313" s="6"/>
      <c r="CS313" s="1">
        <f t="shared" si="171"/>
        <v>15.9</v>
      </c>
      <c r="CT313" s="1">
        <f t="shared" si="172"/>
        <v>0</v>
      </c>
      <c r="CU313" s="1">
        <f t="shared" si="173"/>
        <v>0</v>
      </c>
      <c r="CV313" s="1">
        <f t="shared" si="174"/>
        <v>0</v>
      </c>
      <c r="CY313" s="1">
        <f t="shared" si="181"/>
        <v>976.82999999999868</v>
      </c>
      <c r="DA313" s="1">
        <f t="shared" si="182"/>
        <v>0</v>
      </c>
      <c r="DK313" s="1">
        <f t="shared" si="185"/>
        <v>0</v>
      </c>
      <c r="DL313" s="1">
        <f t="shared" si="186"/>
        <v>0</v>
      </c>
    </row>
    <row r="314" spans="1:116" s="1" customFormat="1" ht="12" customHeight="1">
      <c r="A314" s="1">
        <f t="shared" si="175"/>
        <v>28</v>
      </c>
      <c r="B314" s="4">
        <f t="shared" si="176"/>
        <v>41369</v>
      </c>
      <c r="C314" s="4">
        <f t="shared" si="177"/>
        <v>41375</v>
      </c>
      <c r="D314" s="5" t="s">
        <v>15</v>
      </c>
      <c r="F314" s="5" t="s">
        <v>16</v>
      </c>
      <c r="G314" s="5" t="s">
        <v>16</v>
      </c>
      <c r="H314" s="5" t="s">
        <v>252</v>
      </c>
      <c r="I314" s="5"/>
      <c r="J314" s="70" t="s">
        <v>161</v>
      </c>
      <c r="K314" s="70">
        <v>23.34</v>
      </c>
      <c r="L314" s="24">
        <f t="shared" si="188"/>
        <v>271.21999999999969</v>
      </c>
      <c r="M314" s="70">
        <v>0</v>
      </c>
      <c r="N314" s="70">
        <v>678.95</v>
      </c>
      <c r="P314" s="24">
        <f>P313+N314</f>
        <v>5602.0099999999884</v>
      </c>
      <c r="Q314" s="55">
        <f t="shared" si="183"/>
        <v>26670.869999999933</v>
      </c>
      <c r="R314" s="24"/>
      <c r="T314" s="70">
        <v>45</v>
      </c>
      <c r="U314" s="70">
        <v>1.1599999999999899</v>
      </c>
      <c r="V314" s="70">
        <v>2.91</v>
      </c>
      <c r="W314" s="70"/>
      <c r="X314" s="70"/>
      <c r="AA314" s="24"/>
      <c r="AM314" s="39"/>
      <c r="AO314" s="39"/>
      <c r="AP314" s="39"/>
      <c r="AQ314" s="39"/>
      <c r="BF314" s="115">
        <f t="shared" si="179"/>
        <v>9</v>
      </c>
      <c r="BS314" s="1" t="s">
        <v>222</v>
      </c>
      <c r="BT314" s="1">
        <v>109.03672377000002</v>
      </c>
      <c r="BU314" s="1">
        <v>73</v>
      </c>
      <c r="BV314" s="1">
        <v>36.5</v>
      </c>
      <c r="BW314" s="1">
        <v>1200</v>
      </c>
      <c r="BX314" s="1">
        <v>36.036723770000023</v>
      </c>
      <c r="BZ314" s="1">
        <v>35</v>
      </c>
      <c r="CA314" s="1">
        <v>0</v>
      </c>
      <c r="CG314" s="116">
        <v>15.51</v>
      </c>
      <c r="CH314" s="116">
        <v>55.737142857142864</v>
      </c>
      <c r="CI314" s="116">
        <v>1.0542857142857143</v>
      </c>
      <c r="CJ314" s="116">
        <v>16.767142857142858</v>
      </c>
      <c r="CK314" s="116">
        <v>25.419999999999998</v>
      </c>
      <c r="CL314" s="116">
        <v>0</v>
      </c>
      <c r="CM314" s="116">
        <v>1.2314285714285713</v>
      </c>
      <c r="CO314" s="6"/>
      <c r="CP314" s="6"/>
      <c r="CS314" s="1">
        <f t="shared" si="171"/>
        <v>23.34</v>
      </c>
      <c r="CT314" s="1">
        <f t="shared" si="172"/>
        <v>0</v>
      </c>
      <c r="CU314" s="1">
        <f t="shared" si="173"/>
        <v>0</v>
      </c>
      <c r="CV314" s="1">
        <f t="shared" si="174"/>
        <v>0</v>
      </c>
      <c r="CY314" s="1">
        <f t="shared" si="181"/>
        <v>1000.1699999999987</v>
      </c>
      <c r="DA314" s="1">
        <f t="shared" si="182"/>
        <v>0</v>
      </c>
      <c r="DK314" s="1">
        <f t="shared" si="185"/>
        <v>0</v>
      </c>
      <c r="DL314" s="1">
        <f t="shared" si="186"/>
        <v>0</v>
      </c>
    </row>
    <row r="315" spans="1:116" s="1" customFormat="1" ht="12" customHeight="1">
      <c r="A315" s="1">
        <f t="shared" si="175"/>
        <v>29</v>
      </c>
      <c r="B315" s="4">
        <f t="shared" si="176"/>
        <v>41376</v>
      </c>
      <c r="C315" s="4">
        <f t="shared" si="177"/>
        <v>41382</v>
      </c>
      <c r="D315" s="5" t="s">
        <v>15</v>
      </c>
      <c r="F315" s="5" t="s">
        <v>16</v>
      </c>
      <c r="G315" s="5" t="s">
        <v>16</v>
      </c>
      <c r="H315" s="5" t="s">
        <v>252</v>
      </c>
      <c r="I315" s="5"/>
      <c r="J315" s="5"/>
      <c r="K315" s="70">
        <v>24.489999999999899</v>
      </c>
      <c r="L315" s="1">
        <f>K315</f>
        <v>24.489999999999899</v>
      </c>
      <c r="M315" s="70">
        <v>0</v>
      </c>
      <c r="N315" s="70">
        <v>699.47</v>
      </c>
      <c r="P315" s="1">
        <f>N315</f>
        <v>699.47</v>
      </c>
      <c r="Q315" s="55">
        <f t="shared" si="183"/>
        <v>27370.339999999935</v>
      </c>
      <c r="T315" s="70">
        <v>45</v>
      </c>
      <c r="U315" s="70">
        <v>1.1599999999999899</v>
      </c>
      <c r="V315" s="70">
        <v>2.8599999999999901</v>
      </c>
      <c r="W315" s="70">
        <v>4.4800000000000004</v>
      </c>
      <c r="X315" s="70">
        <v>4.91</v>
      </c>
      <c r="AM315" s="39"/>
      <c r="AO315" s="39"/>
      <c r="AP315" s="39"/>
      <c r="AQ315" s="39"/>
      <c r="BF315" s="115">
        <f t="shared" si="179"/>
        <v>9</v>
      </c>
      <c r="BS315" s="1" t="s">
        <v>223</v>
      </c>
      <c r="BT315" s="1">
        <v>84.529003860000017</v>
      </c>
      <c r="BU315" s="1">
        <v>73</v>
      </c>
      <c r="BV315" s="1">
        <v>36.5</v>
      </c>
      <c r="BW315" s="1">
        <v>1200</v>
      </c>
      <c r="BX315" s="1">
        <v>11.529003860000017</v>
      </c>
      <c r="BZ315" s="1">
        <v>37</v>
      </c>
      <c r="CA315" s="1">
        <v>0</v>
      </c>
      <c r="CG315" s="116">
        <v>19.134285714285713</v>
      </c>
      <c r="CH315" s="116">
        <v>55.631428571428572</v>
      </c>
      <c r="CI315" s="116">
        <v>1.2857142857142858</v>
      </c>
      <c r="CJ315" s="116">
        <v>13.659999999999998</v>
      </c>
      <c r="CK315" s="116">
        <v>25.159999999999997</v>
      </c>
      <c r="CL315" s="116">
        <v>0</v>
      </c>
      <c r="CM315" s="116">
        <v>1.4285714285714288</v>
      </c>
      <c r="CO315" s="6"/>
      <c r="CP315" s="6"/>
      <c r="CS315" s="1">
        <f t="shared" si="171"/>
        <v>24.489999999999899</v>
      </c>
      <c r="CT315" s="1">
        <f t="shared" si="172"/>
        <v>0</v>
      </c>
      <c r="CU315" s="1">
        <f t="shared" si="173"/>
        <v>0</v>
      </c>
      <c r="CV315" s="1">
        <f t="shared" si="174"/>
        <v>0</v>
      </c>
      <c r="CY315" s="1">
        <f t="shared" si="181"/>
        <v>1024.6599999999987</v>
      </c>
      <c r="DA315" s="1">
        <f t="shared" si="182"/>
        <v>0</v>
      </c>
      <c r="DK315" s="1">
        <f t="shared" si="185"/>
        <v>0</v>
      </c>
      <c r="DL315" s="1">
        <f t="shared" si="186"/>
        <v>0</v>
      </c>
    </row>
    <row r="316" spans="1:116" s="1" customFormat="1" ht="12" customHeight="1">
      <c r="A316" s="1">
        <f t="shared" si="175"/>
        <v>30</v>
      </c>
      <c r="B316" s="4">
        <f t="shared" si="176"/>
        <v>41383</v>
      </c>
      <c r="C316" s="4">
        <f t="shared" si="177"/>
        <v>41389</v>
      </c>
      <c r="D316" s="5" t="s">
        <v>15</v>
      </c>
      <c r="F316" s="5" t="s">
        <v>16</v>
      </c>
      <c r="G316" s="5" t="s">
        <v>16</v>
      </c>
      <c r="H316" s="5" t="s">
        <v>252</v>
      </c>
      <c r="I316" s="5"/>
      <c r="J316" s="5"/>
      <c r="K316" s="70">
        <v>17.05</v>
      </c>
      <c r="L316" s="1">
        <f t="shared" ref="L316:L321" si="190">L315+K316</f>
        <v>41.5399999999999</v>
      </c>
      <c r="M316" s="70">
        <v>0</v>
      </c>
      <c r="N316" s="70">
        <v>470.25999999999902</v>
      </c>
      <c r="P316" s="1">
        <f t="shared" ref="P316:P321" si="191">P315+N316</f>
        <v>1169.7299999999991</v>
      </c>
      <c r="Q316" s="55">
        <f t="shared" si="183"/>
        <v>27840.599999999933</v>
      </c>
      <c r="T316" s="70">
        <v>46</v>
      </c>
      <c r="U316" s="70">
        <v>1.21</v>
      </c>
      <c r="V316" s="70">
        <v>2.75999999999999</v>
      </c>
      <c r="W316" s="70">
        <v>4.92</v>
      </c>
      <c r="X316" s="70">
        <v>5.52</v>
      </c>
      <c r="AM316" s="39"/>
      <c r="AO316" s="39"/>
      <c r="AP316" s="39"/>
      <c r="AQ316" s="39"/>
      <c r="BF316" s="115">
        <f t="shared" si="179"/>
        <v>9</v>
      </c>
      <c r="BS316" s="1" t="s">
        <v>224</v>
      </c>
      <c r="BT316" s="1">
        <v>89.177019705000021</v>
      </c>
      <c r="BU316" s="1">
        <v>73</v>
      </c>
      <c r="BV316" s="1">
        <v>36.5</v>
      </c>
      <c r="BW316" s="1">
        <v>1200</v>
      </c>
      <c r="BX316" s="1">
        <v>16.177019705000021</v>
      </c>
      <c r="BZ316" s="1">
        <v>47</v>
      </c>
      <c r="CA316" s="1">
        <v>52</v>
      </c>
      <c r="CG316" s="116">
        <v>13.917142857142858</v>
      </c>
      <c r="CH316" s="116">
        <v>60.752857142857138</v>
      </c>
      <c r="CI316" s="116">
        <v>0.79999999999999993</v>
      </c>
      <c r="CJ316" s="116">
        <v>11.865714285714287</v>
      </c>
      <c r="CK316" s="116">
        <v>17.529999999999998</v>
      </c>
      <c r="CL316" s="116">
        <v>0</v>
      </c>
      <c r="CM316" s="116">
        <v>0.89571428571428569</v>
      </c>
      <c r="CO316" s="6"/>
      <c r="CP316" s="6"/>
      <c r="CS316" s="1">
        <f t="shared" si="171"/>
        <v>17.05</v>
      </c>
      <c r="CT316" s="1">
        <f t="shared" si="172"/>
        <v>0</v>
      </c>
      <c r="CU316" s="1">
        <f t="shared" si="173"/>
        <v>0</v>
      </c>
      <c r="CV316" s="1">
        <f t="shared" si="174"/>
        <v>0</v>
      </c>
      <c r="CY316" s="1">
        <f t="shared" si="181"/>
        <v>1041.7099999999987</v>
      </c>
      <c r="DA316" s="1">
        <f t="shared" si="182"/>
        <v>0</v>
      </c>
      <c r="DK316" s="1">
        <f t="shared" si="185"/>
        <v>0</v>
      </c>
      <c r="DL316" s="1">
        <f t="shared" si="186"/>
        <v>0</v>
      </c>
    </row>
    <row r="317" spans="1:116" s="1" customFormat="1" ht="12" customHeight="1">
      <c r="A317" s="1">
        <f t="shared" si="175"/>
        <v>31</v>
      </c>
      <c r="B317" s="4">
        <f t="shared" si="176"/>
        <v>41390</v>
      </c>
      <c r="C317" s="4">
        <f t="shared" si="177"/>
        <v>41396</v>
      </c>
      <c r="D317" s="5" t="s">
        <v>15</v>
      </c>
      <c r="F317" s="5" t="s">
        <v>16</v>
      </c>
      <c r="G317" s="5" t="s">
        <v>16</v>
      </c>
      <c r="H317" s="5" t="s">
        <v>252</v>
      </c>
      <c r="I317" s="5"/>
      <c r="J317" s="5"/>
      <c r="K317" s="70">
        <v>19.170000000000002</v>
      </c>
      <c r="L317" s="1">
        <f t="shared" si="190"/>
        <v>60.709999999999901</v>
      </c>
      <c r="M317" s="70">
        <v>2.6499999999999901</v>
      </c>
      <c r="N317" s="70">
        <v>795.36</v>
      </c>
      <c r="P317" s="1">
        <f t="shared" si="191"/>
        <v>1965.0899999999992</v>
      </c>
      <c r="Q317" s="55">
        <f t="shared" si="183"/>
        <v>28635.959999999934</v>
      </c>
      <c r="T317" s="70">
        <v>70.999999999999901</v>
      </c>
      <c r="U317" s="70">
        <v>2.73</v>
      </c>
      <c r="V317" s="70">
        <v>4.1500000000000004</v>
      </c>
      <c r="W317" s="70">
        <v>10.77</v>
      </c>
      <c r="X317" s="70">
        <v>18.850000000000001</v>
      </c>
      <c r="AM317" s="39"/>
      <c r="AO317" s="39"/>
      <c r="AP317" s="39"/>
      <c r="AQ317" s="39"/>
      <c r="BF317" s="115">
        <f t="shared" si="179"/>
        <v>9</v>
      </c>
      <c r="BS317" s="1" t="s">
        <v>237</v>
      </c>
      <c r="BT317" s="1">
        <v>79.035894225000007</v>
      </c>
      <c r="BU317" s="1">
        <v>73</v>
      </c>
      <c r="BV317" s="1">
        <v>36.5</v>
      </c>
      <c r="BW317" s="1">
        <v>1200</v>
      </c>
      <c r="BX317" s="1">
        <v>6.0358942250000069</v>
      </c>
      <c r="BZ317" s="1">
        <v>55</v>
      </c>
      <c r="CA317" s="1">
        <v>5</v>
      </c>
      <c r="CG317" s="116">
        <v>16.511428571428574</v>
      </c>
      <c r="CH317" s="116">
        <v>52.027142857142849</v>
      </c>
      <c r="CI317" s="116">
        <v>1.3057142857142858</v>
      </c>
      <c r="CJ317" s="116">
        <v>12.680000000000001</v>
      </c>
      <c r="CK317" s="116">
        <v>21.089999999999996</v>
      </c>
      <c r="CL317" s="116">
        <v>0</v>
      </c>
      <c r="CM317" s="116">
        <v>0.80142857142857138</v>
      </c>
      <c r="CO317" s="6"/>
      <c r="CP317" s="6"/>
      <c r="CS317" s="1">
        <f t="shared" si="171"/>
        <v>19.170000000000002</v>
      </c>
      <c r="CT317" s="1">
        <f t="shared" si="172"/>
        <v>0</v>
      </c>
      <c r="CU317" s="1">
        <f t="shared" si="173"/>
        <v>0</v>
      </c>
      <c r="CV317" s="1">
        <f t="shared" si="174"/>
        <v>0</v>
      </c>
      <c r="CY317" s="1">
        <f t="shared" si="181"/>
        <v>1060.8799999999987</v>
      </c>
      <c r="DA317" s="1">
        <f t="shared" si="182"/>
        <v>0</v>
      </c>
      <c r="DK317" s="1">
        <f t="shared" si="185"/>
        <v>0</v>
      </c>
      <c r="DL317" s="1">
        <f t="shared" si="186"/>
        <v>0</v>
      </c>
    </row>
    <row r="318" spans="1:116" s="1" customFormat="1" ht="12" customHeight="1">
      <c r="A318" s="1">
        <f t="shared" si="175"/>
        <v>32</v>
      </c>
      <c r="B318" s="4">
        <f t="shared" si="176"/>
        <v>41397</v>
      </c>
      <c r="C318" s="4">
        <f t="shared" si="177"/>
        <v>41403</v>
      </c>
      <c r="D318" s="5" t="s">
        <v>15</v>
      </c>
      <c r="F318" s="5" t="s">
        <v>16</v>
      </c>
      <c r="G318" s="5" t="s">
        <v>16</v>
      </c>
      <c r="H318" s="5" t="s">
        <v>252</v>
      </c>
      <c r="I318" s="5"/>
      <c r="J318" s="5"/>
      <c r="K318" s="70">
        <v>30.739999999999899</v>
      </c>
      <c r="L318" s="1">
        <f t="shared" si="190"/>
        <v>91.449999999999804</v>
      </c>
      <c r="M318" s="70">
        <v>0</v>
      </c>
      <c r="N318" s="70">
        <v>738.27999999999895</v>
      </c>
      <c r="P318" s="1">
        <f t="shared" si="191"/>
        <v>2703.3699999999981</v>
      </c>
      <c r="Q318" s="55">
        <f t="shared" si="183"/>
        <v>29374.239999999932</v>
      </c>
      <c r="T318" s="70">
        <v>70.999999999999901</v>
      </c>
      <c r="U318" s="70">
        <v>2.73</v>
      </c>
      <c r="V318" s="70">
        <v>2.3999999999999901</v>
      </c>
      <c r="W318" s="70">
        <v>13.53</v>
      </c>
      <c r="X318" s="70">
        <v>27.48</v>
      </c>
      <c r="AM318" s="39"/>
      <c r="AO318" s="39"/>
      <c r="AP318" s="39"/>
      <c r="AQ318" s="39"/>
      <c r="BF318" s="115">
        <f t="shared" si="179"/>
        <v>9</v>
      </c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 t="s">
        <v>238</v>
      </c>
      <c r="BT318" s="70">
        <v>81.99372249000001</v>
      </c>
      <c r="BU318" s="70">
        <v>73</v>
      </c>
      <c r="BV318" s="70">
        <v>36.5</v>
      </c>
      <c r="BW318" s="70">
        <v>1200</v>
      </c>
      <c r="BX318" s="70">
        <v>8.9937224900000103</v>
      </c>
      <c r="BY318" s="70"/>
      <c r="BZ318" s="1">
        <v>66</v>
      </c>
      <c r="CA318" s="70">
        <v>7</v>
      </c>
      <c r="CC318" s="70"/>
      <c r="CD318" s="70"/>
      <c r="CE318" s="70"/>
      <c r="CF318" s="70"/>
      <c r="CG318" s="116">
        <v>11.912857142857144</v>
      </c>
      <c r="CH318" s="116">
        <v>50.888571428571424</v>
      </c>
      <c r="CI318" s="116">
        <v>1.06</v>
      </c>
      <c r="CJ318" s="116">
        <v>13.141428571428573</v>
      </c>
      <c r="CK318" s="116">
        <v>21.32</v>
      </c>
      <c r="CL318" s="116">
        <v>0</v>
      </c>
      <c r="CM318" s="116">
        <v>1.5757142857142858</v>
      </c>
      <c r="CO318" s="6"/>
      <c r="CP318" s="6"/>
      <c r="CS318" s="1">
        <f t="shared" si="171"/>
        <v>30.739999999999899</v>
      </c>
      <c r="CT318" s="1">
        <f t="shared" si="172"/>
        <v>0</v>
      </c>
      <c r="CU318" s="1">
        <f t="shared" si="173"/>
        <v>0</v>
      </c>
      <c r="CV318" s="1">
        <f t="shared" si="174"/>
        <v>0</v>
      </c>
      <c r="CY318" s="1">
        <f t="shared" si="181"/>
        <v>1091.6199999999988</v>
      </c>
      <c r="DA318" s="1">
        <f t="shared" si="182"/>
        <v>0</v>
      </c>
      <c r="DK318" s="1">
        <f t="shared" si="185"/>
        <v>0</v>
      </c>
      <c r="DL318" s="1">
        <f t="shared" si="186"/>
        <v>0</v>
      </c>
    </row>
    <row r="319" spans="1:116" s="1" customFormat="1" ht="12" customHeight="1">
      <c r="A319" s="1">
        <f t="shared" si="175"/>
        <v>33</v>
      </c>
      <c r="B319" s="4">
        <f t="shared" si="176"/>
        <v>41404</v>
      </c>
      <c r="C319" s="4">
        <f t="shared" si="177"/>
        <v>41410</v>
      </c>
      <c r="D319" s="5" t="s">
        <v>15</v>
      </c>
      <c r="F319" s="5" t="s">
        <v>16</v>
      </c>
      <c r="G319" s="5" t="s">
        <v>16</v>
      </c>
      <c r="H319" s="5" t="s">
        <v>252</v>
      </c>
      <c r="I319" s="5"/>
      <c r="J319" s="5"/>
      <c r="K319" s="70">
        <v>18.219999999999899</v>
      </c>
      <c r="L319" s="1">
        <f t="shared" si="190"/>
        <v>109.6699999999997</v>
      </c>
      <c r="M319" s="70">
        <v>1.1599999999999899</v>
      </c>
      <c r="N319" s="70">
        <v>728.69</v>
      </c>
      <c r="P319" s="1">
        <f t="shared" si="191"/>
        <v>3432.0599999999981</v>
      </c>
      <c r="Q319" s="55">
        <f t="shared" si="183"/>
        <v>30102.929999999931</v>
      </c>
      <c r="T319" s="70">
        <v>79</v>
      </c>
      <c r="U319" s="70">
        <v>3.91</v>
      </c>
      <c r="V319" s="70">
        <v>4</v>
      </c>
      <c r="W319" s="70"/>
      <c r="X319" s="70"/>
      <c r="AM319" s="39"/>
      <c r="AO319" s="39"/>
      <c r="AP319" s="39"/>
      <c r="AQ319" s="39"/>
      <c r="BF319" s="115">
        <f t="shared" si="179"/>
        <v>9</v>
      </c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 t="s">
        <v>206</v>
      </c>
      <c r="BT319" s="70">
        <v>86.219191440000031</v>
      </c>
      <c r="BU319" s="70">
        <v>73</v>
      </c>
      <c r="BV319" s="70">
        <v>36.5</v>
      </c>
      <c r="BW319" s="70">
        <v>1200</v>
      </c>
      <c r="BX319" s="70">
        <v>13.219191440000031</v>
      </c>
      <c r="BY319" s="70"/>
      <c r="BZ319" s="70"/>
      <c r="CA319" s="70">
        <v>22</v>
      </c>
      <c r="CC319" s="70"/>
      <c r="CD319" s="70"/>
      <c r="CE319" s="70"/>
      <c r="CF319" s="70"/>
      <c r="CG319" s="116">
        <v>12.858571428571427</v>
      </c>
      <c r="CH319" s="116">
        <v>51.79</v>
      </c>
      <c r="CI319" s="116">
        <v>1.0457142857142858</v>
      </c>
      <c r="CJ319" s="116">
        <v>11.762857142857143</v>
      </c>
      <c r="CK319" s="116">
        <v>18.54</v>
      </c>
      <c r="CL319" s="116">
        <v>0</v>
      </c>
      <c r="CM319" s="116">
        <v>1.2842857142857143</v>
      </c>
      <c r="CO319" s="6"/>
      <c r="CP319" s="6"/>
      <c r="CS319" s="1">
        <f t="shared" si="171"/>
        <v>18.219999999999899</v>
      </c>
      <c r="CT319" s="1">
        <f t="shared" si="172"/>
        <v>0</v>
      </c>
      <c r="CU319" s="1">
        <f t="shared" si="173"/>
        <v>0</v>
      </c>
      <c r="CV319" s="1">
        <f t="shared" si="174"/>
        <v>0</v>
      </c>
      <c r="CY319" s="1">
        <f t="shared" si="181"/>
        <v>1109.8399999999986</v>
      </c>
      <c r="DA319" s="1">
        <f t="shared" si="182"/>
        <v>0</v>
      </c>
      <c r="DK319" s="1">
        <f t="shared" si="185"/>
        <v>0</v>
      </c>
      <c r="DL319" s="1">
        <f t="shared" si="186"/>
        <v>0</v>
      </c>
    </row>
    <row r="320" spans="1:116" s="1" customFormat="1" ht="12" customHeight="1">
      <c r="A320" s="1">
        <f t="shared" si="175"/>
        <v>34</v>
      </c>
      <c r="B320" s="4">
        <f t="shared" si="176"/>
        <v>41411</v>
      </c>
      <c r="C320" s="4">
        <f t="shared" si="177"/>
        <v>41417</v>
      </c>
      <c r="D320" s="5" t="s">
        <v>15</v>
      </c>
      <c r="F320" s="5" t="s">
        <v>16</v>
      </c>
      <c r="G320" s="5" t="s">
        <v>16</v>
      </c>
      <c r="H320" s="5" t="s">
        <v>252</v>
      </c>
      <c r="I320" s="5"/>
      <c r="J320" s="5"/>
      <c r="K320" s="70">
        <v>21.0399999999999</v>
      </c>
      <c r="L320" s="1">
        <f t="shared" si="190"/>
        <v>130.70999999999961</v>
      </c>
      <c r="M320" s="70">
        <v>2.9999999999999898E-2</v>
      </c>
      <c r="N320" s="70">
        <v>727.08</v>
      </c>
      <c r="P320" s="1">
        <f t="shared" si="191"/>
        <v>4159.1399999999985</v>
      </c>
      <c r="Q320" s="55">
        <f t="shared" si="183"/>
        <v>30830.009999999933</v>
      </c>
      <c r="T320" s="70">
        <v>84.999999999999901</v>
      </c>
      <c r="U320" s="70">
        <v>6.86</v>
      </c>
      <c r="V320" s="70">
        <v>3.46</v>
      </c>
      <c r="W320" s="70">
        <v>16.88</v>
      </c>
      <c r="X320" s="70">
        <v>39.44</v>
      </c>
      <c r="AM320" s="39"/>
      <c r="AO320" s="39"/>
      <c r="AP320" s="39"/>
      <c r="AQ320" s="39"/>
      <c r="BF320" s="115">
        <f t="shared" si="179"/>
        <v>9</v>
      </c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 t="s">
        <v>239</v>
      </c>
      <c r="BT320" s="70">
        <v>99.740692080000017</v>
      </c>
      <c r="BU320" s="70">
        <v>73</v>
      </c>
      <c r="BV320" s="70">
        <v>36.5</v>
      </c>
      <c r="BW320" s="70">
        <v>1200</v>
      </c>
      <c r="BX320" s="70">
        <v>26.740692080000017</v>
      </c>
      <c r="BY320" s="70"/>
      <c r="BZ320" s="70"/>
      <c r="CA320" s="70">
        <v>45</v>
      </c>
      <c r="CC320" s="70"/>
      <c r="CD320" s="70"/>
      <c r="CE320" s="70"/>
      <c r="CF320" s="70"/>
      <c r="CG320" s="116">
        <v>14.55857142857143</v>
      </c>
      <c r="CH320" s="116">
        <v>57.211428571428577</v>
      </c>
      <c r="CI320" s="116">
        <v>0.88285714285714278</v>
      </c>
      <c r="CJ320" s="116">
        <v>10.261428571428571</v>
      </c>
      <c r="CK320" s="116">
        <v>15.91</v>
      </c>
      <c r="CL320" s="116">
        <v>0</v>
      </c>
      <c r="CM320" s="116">
        <v>1.2657142857142856</v>
      </c>
      <c r="CO320" s="6"/>
      <c r="CP320" s="6"/>
      <c r="CS320" s="1">
        <f t="shared" si="171"/>
        <v>21.0399999999999</v>
      </c>
      <c r="CT320" s="1">
        <f t="shared" si="172"/>
        <v>0</v>
      </c>
      <c r="CU320" s="1">
        <f t="shared" si="173"/>
        <v>0</v>
      </c>
      <c r="CV320" s="1">
        <f t="shared" si="174"/>
        <v>0</v>
      </c>
      <c r="CY320" s="1">
        <f t="shared" si="181"/>
        <v>1130.8799999999985</v>
      </c>
      <c r="DA320" s="1">
        <f t="shared" si="182"/>
        <v>0</v>
      </c>
      <c r="DK320" s="1">
        <f t="shared" si="185"/>
        <v>0</v>
      </c>
      <c r="DL320" s="1">
        <f t="shared" si="186"/>
        <v>0</v>
      </c>
    </row>
    <row r="321" spans="1:116" s="1" customFormat="1" ht="12" customHeight="1">
      <c r="A321" s="1">
        <f t="shared" si="175"/>
        <v>35</v>
      </c>
      <c r="B321" s="4">
        <f t="shared" si="176"/>
        <v>41418</v>
      </c>
      <c r="C321" s="4">
        <f t="shared" si="177"/>
        <v>41424</v>
      </c>
      <c r="D321" s="5" t="s">
        <v>15</v>
      </c>
      <c r="F321" s="5" t="s">
        <v>16</v>
      </c>
      <c r="G321" s="5" t="s">
        <v>16</v>
      </c>
      <c r="H321" s="5" t="s">
        <v>252</v>
      </c>
      <c r="I321" s="5"/>
      <c r="J321" s="5"/>
      <c r="K321" s="70">
        <v>17.1099999999999</v>
      </c>
      <c r="L321" s="24">
        <f t="shared" si="190"/>
        <v>147.81999999999951</v>
      </c>
      <c r="M321" s="70">
        <v>3.7999999999999901</v>
      </c>
      <c r="N321" s="70">
        <v>559.71</v>
      </c>
      <c r="P321" s="24">
        <f t="shared" si="191"/>
        <v>4718.8499999999985</v>
      </c>
      <c r="Q321" s="55">
        <f t="shared" si="183"/>
        <v>31389.719999999932</v>
      </c>
      <c r="T321" s="70">
        <v>84.999999999999901</v>
      </c>
      <c r="U321" s="70">
        <v>6.86</v>
      </c>
      <c r="V321" s="70">
        <v>3.27</v>
      </c>
      <c r="W321" s="70">
        <v>14.97</v>
      </c>
      <c r="X321" s="70">
        <v>35.08</v>
      </c>
      <c r="AA321" s="24"/>
      <c r="AM321" s="39"/>
      <c r="AO321" s="39"/>
      <c r="AP321" s="39"/>
      <c r="AQ321" s="39"/>
      <c r="BF321" s="115">
        <f t="shared" si="179"/>
        <v>9</v>
      </c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C321" s="70"/>
      <c r="CD321" s="70"/>
      <c r="CE321" s="70"/>
      <c r="CF321" s="70"/>
      <c r="CG321" s="116">
        <v>14.38</v>
      </c>
      <c r="CH321" s="116">
        <v>52.214285714285715</v>
      </c>
      <c r="CI321" s="116">
        <v>1.077142857142857</v>
      </c>
      <c r="CJ321" s="116">
        <v>7.8142857142857141</v>
      </c>
      <c r="CK321" s="116">
        <v>17.049999999999997</v>
      </c>
      <c r="CL321" s="116">
        <v>0</v>
      </c>
      <c r="CM321" s="116">
        <v>1.705714285714286</v>
      </c>
      <c r="CO321" s="6"/>
      <c r="CP321" s="6"/>
      <c r="CS321" s="1">
        <f t="shared" si="171"/>
        <v>17.1099999999999</v>
      </c>
      <c r="CT321" s="1">
        <f t="shared" si="172"/>
        <v>0</v>
      </c>
      <c r="CU321" s="1">
        <f t="shared" si="173"/>
        <v>0</v>
      </c>
      <c r="CV321" s="1">
        <f t="shared" si="174"/>
        <v>0</v>
      </c>
      <c r="CY321" s="1">
        <f t="shared" si="181"/>
        <v>1147.9899999999984</v>
      </c>
      <c r="DA321" s="1">
        <f t="shared" si="182"/>
        <v>0</v>
      </c>
      <c r="DK321" s="1">
        <f t="shared" si="185"/>
        <v>0</v>
      </c>
      <c r="DL321" s="1">
        <f t="shared" si="186"/>
        <v>0</v>
      </c>
    </row>
    <row r="322" spans="1:116" s="1" customFormat="1" ht="12" customHeight="1">
      <c r="A322" s="1">
        <v>-17</v>
      </c>
      <c r="B322" s="4">
        <v>41053</v>
      </c>
      <c r="C322" s="4">
        <v>41060</v>
      </c>
      <c r="D322" s="5" t="s">
        <v>26</v>
      </c>
      <c r="E322" s="1">
        <v>8</v>
      </c>
      <c r="AL322" s="23"/>
      <c r="AM322" s="122"/>
      <c r="AN322" s="23"/>
      <c r="AO322" s="39"/>
      <c r="AP322" s="39"/>
      <c r="AQ322" s="39"/>
      <c r="BX322" s="39"/>
      <c r="BY322" s="41"/>
      <c r="DK322" s="1">
        <f t="shared" si="185"/>
        <v>0</v>
      </c>
      <c r="DL322" s="1">
        <f t="shared" si="186"/>
        <v>0</v>
      </c>
    </row>
    <row r="323" spans="1:116" s="1" customFormat="1" ht="12" customHeight="1">
      <c r="A323" s="1">
        <v>-16</v>
      </c>
      <c r="B323" s="4">
        <v>41060</v>
      </c>
      <c r="C323" s="4">
        <v>41067</v>
      </c>
      <c r="D323" s="5" t="s">
        <v>26</v>
      </c>
      <c r="E323" s="1">
        <v>8</v>
      </c>
      <c r="AL323" s="23"/>
      <c r="AM323" s="122"/>
      <c r="AN323" s="23"/>
      <c r="AO323" s="39"/>
      <c r="AP323" s="39"/>
      <c r="AQ323" s="39"/>
      <c r="BX323" s="39"/>
      <c r="BY323" s="41"/>
      <c r="DK323" s="1">
        <f t="shared" si="185"/>
        <v>0</v>
      </c>
      <c r="DL323" s="1">
        <f t="shared" si="186"/>
        <v>0</v>
      </c>
    </row>
    <row r="324" spans="1:116" s="1" customFormat="1" ht="12" customHeight="1">
      <c r="A324" s="1">
        <v>-15</v>
      </c>
      <c r="B324" s="4">
        <v>41067</v>
      </c>
      <c r="C324" s="4">
        <v>41074</v>
      </c>
      <c r="D324" s="5" t="s">
        <v>26</v>
      </c>
      <c r="E324" s="1">
        <v>8</v>
      </c>
      <c r="AL324" s="23"/>
      <c r="AM324" s="122"/>
      <c r="AN324" s="23"/>
      <c r="AO324" s="39"/>
      <c r="AP324" s="39"/>
      <c r="AQ324" s="39"/>
      <c r="BX324" s="39"/>
      <c r="BY324" s="41"/>
      <c r="DK324" s="1">
        <f t="shared" si="185"/>
        <v>0</v>
      </c>
      <c r="DL324" s="1">
        <f t="shared" si="186"/>
        <v>0</v>
      </c>
    </row>
    <row r="325" spans="1:116" s="1" customFormat="1" ht="12" customHeight="1">
      <c r="A325" s="1">
        <v>-14</v>
      </c>
      <c r="B325" s="4">
        <v>41074</v>
      </c>
      <c r="C325" s="4">
        <v>41081</v>
      </c>
      <c r="D325" s="5" t="s">
        <v>26</v>
      </c>
      <c r="E325" s="1">
        <v>8</v>
      </c>
      <c r="AL325" s="23"/>
      <c r="AM325" s="122"/>
      <c r="AN325" s="23"/>
      <c r="AO325" s="39"/>
      <c r="AP325" s="39"/>
      <c r="AQ325" s="39"/>
      <c r="BX325" s="39"/>
      <c r="BY325" s="41"/>
      <c r="DK325" s="1">
        <f t="shared" si="185"/>
        <v>0</v>
      </c>
      <c r="DL325" s="1">
        <f t="shared" si="186"/>
        <v>0</v>
      </c>
    </row>
    <row r="326" spans="1:116" s="1" customFormat="1" ht="12" customHeight="1">
      <c r="A326" s="1">
        <v>-13</v>
      </c>
      <c r="B326" s="4">
        <v>41081</v>
      </c>
      <c r="C326" s="4">
        <v>41088</v>
      </c>
      <c r="D326" s="5" t="s">
        <v>26</v>
      </c>
      <c r="E326" s="1">
        <v>8</v>
      </c>
      <c r="AL326" s="23"/>
      <c r="AM326" s="122"/>
      <c r="AN326" s="23"/>
      <c r="AO326" s="39"/>
      <c r="AP326" s="39"/>
      <c r="AQ326" s="39"/>
      <c r="BX326" s="39"/>
      <c r="BY326" s="41"/>
      <c r="DK326" s="1">
        <f t="shared" si="185"/>
        <v>0</v>
      </c>
      <c r="DL326" s="1">
        <f t="shared" si="186"/>
        <v>0</v>
      </c>
    </row>
    <row r="327" spans="1:116" s="1" customFormat="1" ht="12" customHeight="1">
      <c r="A327" s="1">
        <v>-12</v>
      </c>
      <c r="B327" s="4">
        <v>41088</v>
      </c>
      <c r="C327" s="4">
        <v>41095</v>
      </c>
      <c r="D327" s="5" t="s">
        <v>26</v>
      </c>
      <c r="E327" s="1">
        <v>8</v>
      </c>
      <c r="AL327" s="23"/>
      <c r="AM327" s="122"/>
      <c r="AN327" s="23"/>
      <c r="AO327" s="39"/>
      <c r="AP327" s="39"/>
      <c r="AQ327" s="39"/>
      <c r="BX327" s="39"/>
      <c r="BY327" s="41"/>
      <c r="DK327" s="1">
        <f t="shared" si="185"/>
        <v>0</v>
      </c>
      <c r="DL327" s="1">
        <f t="shared" si="186"/>
        <v>0</v>
      </c>
    </row>
    <row r="328" spans="1:116" s="1" customFormat="1" ht="12" customHeight="1">
      <c r="A328" s="1">
        <v>-11</v>
      </c>
      <c r="B328" s="4">
        <v>41095</v>
      </c>
      <c r="C328" s="4">
        <v>41102</v>
      </c>
      <c r="D328" s="5" t="s">
        <v>26</v>
      </c>
      <c r="E328" s="1">
        <v>8</v>
      </c>
      <c r="AL328" s="23"/>
      <c r="AM328" s="122"/>
      <c r="AN328" s="23"/>
      <c r="AO328" s="39"/>
      <c r="AP328" s="39"/>
      <c r="AQ328" s="39"/>
      <c r="BX328" s="39"/>
      <c r="BY328" s="41"/>
      <c r="DK328" s="1">
        <f t="shared" si="185"/>
        <v>0</v>
      </c>
      <c r="DL328" s="1">
        <f t="shared" si="186"/>
        <v>0</v>
      </c>
    </row>
    <row r="329" spans="1:116" s="1" customFormat="1" ht="12" customHeight="1">
      <c r="A329" s="1">
        <v>-10</v>
      </c>
      <c r="B329" s="4">
        <v>41102</v>
      </c>
      <c r="C329" s="4">
        <v>41109</v>
      </c>
      <c r="D329" s="5" t="s">
        <v>26</v>
      </c>
      <c r="E329" s="1">
        <v>8</v>
      </c>
      <c r="AL329" s="23"/>
      <c r="AM329" s="122"/>
      <c r="AN329" s="23"/>
      <c r="AO329" s="39"/>
      <c r="AP329" s="39"/>
      <c r="AQ329" s="39"/>
      <c r="BX329" s="39"/>
      <c r="BY329" s="41"/>
      <c r="DK329" s="1">
        <f t="shared" si="185"/>
        <v>0</v>
      </c>
      <c r="DL329" s="1">
        <f t="shared" si="186"/>
        <v>0</v>
      </c>
    </row>
    <row r="330" spans="1:116" s="71" customFormat="1" ht="12" customHeight="1">
      <c r="A330" s="1">
        <v>-9</v>
      </c>
      <c r="B330" s="4">
        <v>41109</v>
      </c>
      <c r="C330" s="4">
        <v>41116</v>
      </c>
      <c r="D330" s="5" t="s">
        <v>26</v>
      </c>
      <c r="E330" s="1">
        <v>8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23"/>
      <c r="AM330" s="122"/>
      <c r="AN330" s="23"/>
      <c r="AO330" s="39"/>
      <c r="AP330" s="39"/>
      <c r="AQ330" s="39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39"/>
      <c r="BY330" s="4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K330" s="1">
        <f t="shared" si="185"/>
        <v>0</v>
      </c>
      <c r="DL330" s="1">
        <f t="shared" si="186"/>
        <v>0</v>
      </c>
    </row>
    <row r="331" spans="1:116" s="1" customFormat="1" ht="12" customHeight="1">
      <c r="A331" s="1">
        <v>-8</v>
      </c>
      <c r="B331" s="4">
        <v>41116</v>
      </c>
      <c r="C331" s="4">
        <v>41123</v>
      </c>
      <c r="D331" s="5" t="s">
        <v>26</v>
      </c>
      <c r="E331" s="1">
        <v>8</v>
      </c>
      <c r="AL331" s="23"/>
      <c r="AM331" s="122"/>
      <c r="AN331" s="23"/>
      <c r="AO331" s="39"/>
      <c r="AP331" s="39"/>
      <c r="AQ331" s="39"/>
      <c r="BX331" s="39"/>
      <c r="BY331" s="41"/>
      <c r="DK331" s="1">
        <f t="shared" si="185"/>
        <v>0</v>
      </c>
      <c r="DL331" s="1">
        <f t="shared" si="186"/>
        <v>0</v>
      </c>
    </row>
    <row r="332" spans="1:116" s="1" customFormat="1" ht="12" customHeight="1">
      <c r="A332" s="1">
        <v>-7</v>
      </c>
      <c r="B332" s="4">
        <v>41123</v>
      </c>
      <c r="C332" s="4">
        <v>41130</v>
      </c>
      <c r="D332" s="5" t="s">
        <v>26</v>
      </c>
      <c r="E332" s="1">
        <v>8</v>
      </c>
      <c r="AL332" s="23"/>
      <c r="AM332" s="122"/>
      <c r="AN332" s="23"/>
      <c r="AO332" s="39"/>
      <c r="AP332" s="39"/>
      <c r="AQ332" s="39"/>
      <c r="BX332" s="39"/>
      <c r="BY332" s="41"/>
      <c r="DK332" s="1">
        <f t="shared" si="185"/>
        <v>0</v>
      </c>
      <c r="DL332" s="1">
        <f t="shared" si="186"/>
        <v>0</v>
      </c>
    </row>
    <row r="333" spans="1:116" s="1" customFormat="1" ht="12" customHeight="1">
      <c r="A333" s="1">
        <v>-6</v>
      </c>
      <c r="B333" s="4">
        <v>41130</v>
      </c>
      <c r="C333" s="4">
        <v>41137</v>
      </c>
      <c r="D333" s="5" t="s">
        <v>26</v>
      </c>
      <c r="E333" s="1">
        <v>8</v>
      </c>
      <c r="AL333" s="23"/>
      <c r="AM333" s="122"/>
      <c r="AN333" s="23"/>
      <c r="AO333" s="39"/>
      <c r="AP333" s="39"/>
      <c r="AQ333" s="39"/>
      <c r="BX333" s="39"/>
      <c r="BY333" s="41"/>
      <c r="DK333" s="1">
        <f t="shared" si="185"/>
        <v>0</v>
      </c>
      <c r="DL333" s="1">
        <f t="shared" si="186"/>
        <v>0</v>
      </c>
    </row>
    <row r="334" spans="1:116" s="1" customFormat="1" ht="12" customHeight="1">
      <c r="A334" s="1">
        <v>-5</v>
      </c>
      <c r="B334" s="4">
        <v>41137</v>
      </c>
      <c r="C334" s="4">
        <v>41144</v>
      </c>
      <c r="D334" s="5" t="s">
        <v>26</v>
      </c>
      <c r="E334" s="1">
        <v>8</v>
      </c>
      <c r="AL334" s="23"/>
      <c r="AM334" s="122"/>
      <c r="AN334" s="23"/>
      <c r="AO334" s="39"/>
      <c r="AP334" s="39"/>
      <c r="AQ334" s="39"/>
      <c r="BX334" s="39"/>
      <c r="BY334" s="41"/>
      <c r="DK334" s="1">
        <f t="shared" si="185"/>
        <v>0</v>
      </c>
      <c r="DL334" s="1">
        <f t="shared" si="186"/>
        <v>0</v>
      </c>
    </row>
    <row r="335" spans="1:116" s="1" customFormat="1" ht="12" customHeight="1">
      <c r="A335" s="1">
        <v>-4</v>
      </c>
      <c r="B335" s="4">
        <v>41144</v>
      </c>
      <c r="C335" s="4">
        <v>41151</v>
      </c>
      <c r="D335" s="5" t="s">
        <v>26</v>
      </c>
      <c r="E335" s="1">
        <v>8</v>
      </c>
      <c r="AL335" s="23"/>
      <c r="AM335" s="122"/>
      <c r="AN335" s="23"/>
      <c r="AO335" s="39"/>
      <c r="AP335" s="39"/>
      <c r="AQ335" s="39"/>
      <c r="BX335" s="39"/>
      <c r="BY335" s="41"/>
      <c r="DK335" s="1">
        <f t="shared" si="185"/>
        <v>0</v>
      </c>
      <c r="DL335" s="1">
        <f t="shared" si="186"/>
        <v>0</v>
      </c>
    </row>
    <row r="336" spans="1:116" s="1" customFormat="1" ht="12" customHeight="1">
      <c r="A336" s="1">
        <v>-3</v>
      </c>
      <c r="B336" s="4">
        <v>41151</v>
      </c>
      <c r="C336" s="4">
        <v>41158</v>
      </c>
      <c r="D336" s="5" t="s">
        <v>26</v>
      </c>
      <c r="E336" s="1">
        <v>8</v>
      </c>
      <c r="AL336" s="23"/>
      <c r="AM336" s="122"/>
      <c r="AN336" s="23"/>
      <c r="AO336" s="39"/>
      <c r="AP336" s="39"/>
      <c r="AQ336" s="39"/>
      <c r="BX336" s="39"/>
      <c r="BY336" s="41"/>
      <c r="DK336" s="1">
        <f t="shared" si="185"/>
        <v>0</v>
      </c>
      <c r="DL336" s="1">
        <f t="shared" si="186"/>
        <v>0</v>
      </c>
    </row>
    <row r="337" spans="1:116" s="1" customFormat="1" ht="12" customHeight="1">
      <c r="A337" s="1">
        <v>-2</v>
      </c>
      <c r="B337" s="4">
        <v>41158</v>
      </c>
      <c r="C337" s="4">
        <v>41165</v>
      </c>
      <c r="D337" s="5" t="s">
        <v>26</v>
      </c>
      <c r="E337" s="1">
        <v>8</v>
      </c>
      <c r="AL337" s="23"/>
      <c r="AM337" s="122"/>
      <c r="AN337" s="23"/>
      <c r="AO337" s="39"/>
      <c r="AP337" s="39"/>
      <c r="AQ337" s="39"/>
      <c r="BX337" s="39"/>
      <c r="BY337" s="41"/>
      <c r="DK337" s="1">
        <f t="shared" si="185"/>
        <v>0</v>
      </c>
      <c r="DL337" s="1">
        <f t="shared" si="186"/>
        <v>0</v>
      </c>
    </row>
    <row r="338" spans="1:116" s="1" customFormat="1" ht="12" customHeight="1">
      <c r="A338" s="1">
        <v>-1</v>
      </c>
      <c r="B338" s="4">
        <v>41165</v>
      </c>
      <c r="C338" s="4">
        <v>41172</v>
      </c>
      <c r="D338" s="5" t="s">
        <v>26</v>
      </c>
      <c r="E338" s="1">
        <v>8</v>
      </c>
      <c r="AL338" s="23"/>
      <c r="AM338" s="122"/>
      <c r="AN338" s="23"/>
      <c r="AO338" s="39"/>
      <c r="AP338" s="39"/>
      <c r="AQ338" s="39"/>
      <c r="BX338" s="39"/>
      <c r="BY338" s="41"/>
      <c r="DK338" s="1">
        <f t="shared" si="185"/>
        <v>0</v>
      </c>
      <c r="DL338" s="1">
        <f t="shared" si="186"/>
        <v>0</v>
      </c>
    </row>
    <row r="339" spans="1:116" s="1" customFormat="1" ht="12" customHeight="1">
      <c r="A339" s="1">
        <v>0</v>
      </c>
      <c r="B339" s="4">
        <v>41172</v>
      </c>
      <c r="C339" s="4">
        <v>41179</v>
      </c>
      <c r="D339" s="5" t="s">
        <v>26</v>
      </c>
      <c r="E339" s="1">
        <v>8</v>
      </c>
      <c r="AL339" s="23"/>
      <c r="AM339" s="122"/>
      <c r="AN339" s="23"/>
      <c r="AO339" s="39"/>
      <c r="AP339" s="39"/>
      <c r="AQ339" s="39"/>
      <c r="BX339" s="39"/>
      <c r="BY339" s="41"/>
      <c r="DK339" s="1">
        <f t="shared" si="185"/>
        <v>0</v>
      </c>
      <c r="DL339" s="1">
        <f t="shared" si="186"/>
        <v>0</v>
      </c>
    </row>
    <row r="340" spans="1:116" s="1" customFormat="1" ht="12" customHeight="1">
      <c r="A340" s="10">
        <v>1</v>
      </c>
      <c r="B340" s="4">
        <v>41180</v>
      </c>
      <c r="C340" s="4">
        <v>41186</v>
      </c>
      <c r="D340" s="5" t="s">
        <v>26</v>
      </c>
      <c r="E340" s="1">
        <v>8</v>
      </c>
      <c r="F340" s="5" t="s">
        <v>16</v>
      </c>
      <c r="G340" s="5" t="s">
        <v>16</v>
      </c>
      <c r="H340" s="5" t="s">
        <v>252</v>
      </c>
      <c r="I340" s="5"/>
      <c r="J340" s="5"/>
      <c r="K340" s="70">
        <v>34</v>
      </c>
      <c r="L340" s="1">
        <f>K340</f>
        <v>34</v>
      </c>
      <c r="M340" s="70">
        <v>19.41</v>
      </c>
      <c r="N340" s="70">
        <v>1002.49</v>
      </c>
      <c r="P340" s="1">
        <f>N340</f>
        <v>1002.49</v>
      </c>
      <c r="Q340" s="55" t="str">
        <f t="shared" ref="Q340:Q374" si="192">IF(AND($BF340=1,$BF339=0),$BE340,IF($BF340=0,"",N340+Q339))</f>
        <v/>
      </c>
      <c r="T340" s="70">
        <v>78</v>
      </c>
      <c r="U340" s="70">
        <v>3.8199999999999901</v>
      </c>
      <c r="V340" s="70">
        <v>2.95</v>
      </c>
      <c r="W340" s="70"/>
      <c r="X340" s="70"/>
      <c r="AL340" s="69">
        <v>0</v>
      </c>
      <c r="AM340" s="39">
        <v>24</v>
      </c>
      <c r="AO340" s="39"/>
      <c r="AP340" s="39"/>
      <c r="AQ340" s="39"/>
      <c r="CG340" s="39"/>
      <c r="CH340" s="39"/>
      <c r="CI340" s="39"/>
      <c r="CJ340" s="39"/>
      <c r="CK340" s="39"/>
      <c r="CL340" s="39"/>
      <c r="CM340" s="39"/>
      <c r="CO340" s="6"/>
      <c r="CP340" s="6"/>
      <c r="CS340" s="1">
        <f t="shared" ref="CS340:CS374" si="193">K340</f>
        <v>34</v>
      </c>
      <c r="CT340" s="1">
        <f t="shared" ref="CT340:CT374" si="194">BM340</f>
        <v>0</v>
      </c>
      <c r="CU340" s="1">
        <f t="shared" ref="CU340:CU374" si="195">Z340</f>
        <v>0</v>
      </c>
      <c r="CV340" s="1">
        <f t="shared" ref="CV340:CV374" si="196">BI340</f>
        <v>0</v>
      </c>
      <c r="CY340" s="1">
        <f>CS340</f>
        <v>34</v>
      </c>
      <c r="DA340" s="1">
        <f>CU340</f>
        <v>0</v>
      </c>
      <c r="DK340" s="1">
        <f t="shared" si="185"/>
        <v>0</v>
      </c>
      <c r="DL340" s="1">
        <f t="shared" si="186"/>
        <v>0</v>
      </c>
    </row>
    <row r="341" spans="1:116" s="1" customFormat="1" ht="12" customHeight="1">
      <c r="A341" s="1">
        <f t="shared" ref="A341:A374" si="197">A340+1</f>
        <v>2</v>
      </c>
      <c r="B341" s="4">
        <f t="shared" ref="B341:B374" si="198">B340+7</f>
        <v>41187</v>
      </c>
      <c r="C341" s="4">
        <f t="shared" ref="C341:C374" si="199">C340+7</f>
        <v>41193</v>
      </c>
      <c r="D341" s="5" t="s">
        <v>26</v>
      </c>
      <c r="E341" s="1">
        <v>8</v>
      </c>
      <c r="F341" s="5" t="s">
        <v>16</v>
      </c>
      <c r="G341" s="5" t="s">
        <v>16</v>
      </c>
      <c r="H341" s="5" t="s">
        <v>252</v>
      </c>
      <c r="I341" s="5"/>
      <c r="J341" s="5"/>
      <c r="K341" s="70">
        <v>48.399999999999899</v>
      </c>
      <c r="L341" s="1">
        <f>L340+K341</f>
        <v>82.399999999999892</v>
      </c>
      <c r="M341" s="70">
        <v>8.6199999999999903</v>
      </c>
      <c r="N341" s="70">
        <v>1323.6199999999899</v>
      </c>
      <c r="P341" s="1">
        <f>P340+N341</f>
        <v>2326.1099999999897</v>
      </c>
      <c r="Q341" s="55" t="str">
        <f t="shared" si="192"/>
        <v/>
      </c>
      <c r="T341" s="70">
        <v>78</v>
      </c>
      <c r="U341" s="70">
        <v>3.8199999999999901</v>
      </c>
      <c r="V341" s="70">
        <v>2.73</v>
      </c>
      <c r="W341" s="70">
        <v>29.64</v>
      </c>
      <c r="X341" s="70">
        <v>59.68</v>
      </c>
      <c r="AL341" s="69">
        <v>0</v>
      </c>
      <c r="AM341" s="39">
        <v>30</v>
      </c>
      <c r="AO341" s="39"/>
      <c r="AP341" s="39"/>
      <c r="AQ341" s="39"/>
      <c r="BF341" s="115">
        <f t="shared" ref="BF341:BF374" si="200">IF(K341=0,0,IF(BE341&lt;&gt;"",BF340+1,BF340))</f>
        <v>0</v>
      </c>
      <c r="CG341" s="39">
        <f t="shared" ref="CG341:CM350" si="201">CG306</f>
        <v>0</v>
      </c>
      <c r="CH341" s="39">
        <f t="shared" si="201"/>
        <v>0</v>
      </c>
      <c r="CI341" s="39">
        <f t="shared" si="201"/>
        <v>0</v>
      </c>
      <c r="CJ341" s="39">
        <f t="shared" si="201"/>
        <v>0</v>
      </c>
      <c r="CK341" s="39">
        <f t="shared" si="201"/>
        <v>0</v>
      </c>
      <c r="CL341" s="39">
        <f t="shared" si="201"/>
        <v>0</v>
      </c>
      <c r="CM341" s="39">
        <f t="shared" si="201"/>
        <v>0</v>
      </c>
      <c r="CO341" s="6"/>
      <c r="CP341" s="6"/>
      <c r="CS341" s="1">
        <f t="shared" si="193"/>
        <v>48.399999999999899</v>
      </c>
      <c r="CT341" s="1">
        <f t="shared" si="194"/>
        <v>0</v>
      </c>
      <c r="CU341" s="1">
        <f t="shared" si="195"/>
        <v>0</v>
      </c>
      <c r="CV341" s="1">
        <f t="shared" si="196"/>
        <v>0</v>
      </c>
      <c r="CY341" s="1">
        <f t="shared" ref="CY341:CY374" si="202">CY340+CS341</f>
        <v>82.399999999999892</v>
      </c>
      <c r="DA341" s="1">
        <f t="shared" ref="DA341:DA374" si="203">DA340+CU341</f>
        <v>0</v>
      </c>
      <c r="DK341" s="1">
        <f t="shared" si="185"/>
        <v>0</v>
      </c>
      <c r="DL341" s="1">
        <f t="shared" si="186"/>
        <v>0</v>
      </c>
    </row>
    <row r="342" spans="1:116" s="1" customFormat="1" ht="12" customHeight="1">
      <c r="A342" s="1">
        <f t="shared" si="197"/>
        <v>3</v>
      </c>
      <c r="B342" s="4">
        <f t="shared" si="198"/>
        <v>41194</v>
      </c>
      <c r="C342" s="4">
        <f t="shared" si="199"/>
        <v>41200</v>
      </c>
      <c r="D342" s="5" t="s">
        <v>26</v>
      </c>
      <c r="E342" s="1">
        <v>8</v>
      </c>
      <c r="F342" s="5" t="s">
        <v>16</v>
      </c>
      <c r="G342" s="5" t="s">
        <v>16</v>
      </c>
      <c r="H342" s="5" t="s">
        <v>252</v>
      </c>
      <c r="I342" s="5"/>
      <c r="J342" s="114" t="s">
        <v>64</v>
      </c>
      <c r="K342" s="70">
        <v>35.31</v>
      </c>
      <c r="L342" s="1">
        <f>L341+K342</f>
        <v>117.70999999999989</v>
      </c>
      <c r="M342" s="70">
        <v>12.19</v>
      </c>
      <c r="N342" s="70">
        <v>719.32</v>
      </c>
      <c r="P342" s="24">
        <f>P341+N342</f>
        <v>3045.4299999999898</v>
      </c>
      <c r="Q342" s="55">
        <f t="shared" si="192"/>
        <v>3630</v>
      </c>
      <c r="S342" s="1">
        <v>20</v>
      </c>
      <c r="T342" s="70">
        <v>78</v>
      </c>
      <c r="U342" s="70">
        <v>3.8199999999999901</v>
      </c>
      <c r="V342" s="70">
        <v>2.04</v>
      </c>
      <c r="W342" s="70"/>
      <c r="X342" s="70"/>
      <c r="AA342" s="24"/>
      <c r="AL342" s="69">
        <v>26.92</v>
      </c>
      <c r="AM342" s="39">
        <v>24</v>
      </c>
      <c r="AO342" s="39"/>
      <c r="AP342" s="39"/>
      <c r="AQ342" s="39"/>
      <c r="AT342" s="1">
        <v>3.63</v>
      </c>
      <c r="AV342" s="70">
        <v>0.4</v>
      </c>
      <c r="AW342" s="70">
        <v>0.55000000000000004</v>
      </c>
      <c r="AX342" s="70">
        <v>1.23</v>
      </c>
      <c r="AY342" s="70">
        <v>0.59</v>
      </c>
      <c r="AZ342" s="70">
        <v>643.1</v>
      </c>
      <c r="BA342" s="70"/>
      <c r="BD342" s="1">
        <v>4</v>
      </c>
      <c r="BE342" s="1">
        <v>3630</v>
      </c>
      <c r="BF342" s="115">
        <f t="shared" si="200"/>
        <v>1</v>
      </c>
      <c r="CG342" s="39">
        <f t="shared" si="201"/>
        <v>0</v>
      </c>
      <c r="CH342" s="39">
        <f t="shared" si="201"/>
        <v>0</v>
      </c>
      <c r="CI342" s="39">
        <f t="shared" si="201"/>
        <v>0</v>
      </c>
      <c r="CJ342" s="39">
        <f t="shared" si="201"/>
        <v>0</v>
      </c>
      <c r="CK342" s="39">
        <f t="shared" si="201"/>
        <v>0</v>
      </c>
      <c r="CL342" s="39">
        <f t="shared" si="201"/>
        <v>0</v>
      </c>
      <c r="CM342" s="39">
        <f t="shared" si="201"/>
        <v>0</v>
      </c>
      <c r="CO342" s="6"/>
      <c r="CP342" s="6"/>
      <c r="CS342" s="1">
        <f t="shared" si="193"/>
        <v>35.31</v>
      </c>
      <c r="CT342" s="1">
        <f t="shared" si="194"/>
        <v>0</v>
      </c>
      <c r="CU342" s="1">
        <f t="shared" si="195"/>
        <v>0</v>
      </c>
      <c r="CV342" s="1">
        <f t="shared" si="196"/>
        <v>0</v>
      </c>
      <c r="CY342" s="1">
        <f t="shared" si="202"/>
        <v>117.70999999999989</v>
      </c>
      <c r="DA342" s="1">
        <f t="shared" si="203"/>
        <v>0</v>
      </c>
      <c r="DK342" s="1">
        <f t="shared" si="185"/>
        <v>0</v>
      </c>
      <c r="DL342" s="1">
        <f t="shared" si="186"/>
        <v>0</v>
      </c>
    </row>
    <row r="343" spans="1:116" s="1" customFormat="1" ht="12" customHeight="1">
      <c r="A343" s="1">
        <f t="shared" si="197"/>
        <v>4</v>
      </c>
      <c r="B343" s="4">
        <f t="shared" si="198"/>
        <v>41201</v>
      </c>
      <c r="C343" s="4">
        <f t="shared" si="199"/>
        <v>41207</v>
      </c>
      <c r="D343" s="5" t="s">
        <v>26</v>
      </c>
      <c r="E343" s="1">
        <v>8</v>
      </c>
      <c r="F343" s="5" t="s">
        <v>16</v>
      </c>
      <c r="G343" s="5" t="s">
        <v>16</v>
      </c>
      <c r="H343" s="5" t="s">
        <v>252</v>
      </c>
      <c r="I343" s="5"/>
      <c r="K343" s="70">
        <v>24.23</v>
      </c>
      <c r="L343" s="1">
        <f>K343</f>
        <v>24.23</v>
      </c>
      <c r="M343" s="70">
        <v>2.56</v>
      </c>
      <c r="N343" s="70">
        <v>774.87</v>
      </c>
      <c r="P343" s="1">
        <f>N343</f>
        <v>774.87</v>
      </c>
      <c r="Q343" s="55">
        <f t="shared" si="192"/>
        <v>4404.87</v>
      </c>
      <c r="T343" s="70">
        <v>47.999999999999901</v>
      </c>
      <c r="U343" s="70">
        <v>1.29</v>
      </c>
      <c r="V343" s="70">
        <v>3.2</v>
      </c>
      <c r="W343" s="70">
        <v>13.47</v>
      </c>
      <c r="X343" s="70">
        <v>15.72</v>
      </c>
      <c r="AL343" s="69">
        <v>0</v>
      </c>
      <c r="AM343" s="39">
        <v>7</v>
      </c>
      <c r="AO343" s="39"/>
      <c r="AP343" s="39"/>
      <c r="AQ343" s="39"/>
      <c r="BF343" s="115">
        <f t="shared" si="200"/>
        <v>1</v>
      </c>
      <c r="CG343" s="39">
        <f t="shared" si="201"/>
        <v>0</v>
      </c>
      <c r="CH343" s="39">
        <f t="shared" si="201"/>
        <v>0</v>
      </c>
      <c r="CI343" s="39">
        <f t="shared" si="201"/>
        <v>0</v>
      </c>
      <c r="CJ343" s="39">
        <f t="shared" si="201"/>
        <v>0</v>
      </c>
      <c r="CK343" s="39">
        <f t="shared" si="201"/>
        <v>0</v>
      </c>
      <c r="CL343" s="39">
        <f t="shared" si="201"/>
        <v>0</v>
      </c>
      <c r="CM343" s="39">
        <f t="shared" si="201"/>
        <v>0</v>
      </c>
      <c r="CO343" s="6"/>
      <c r="CP343" s="6"/>
      <c r="CS343" s="1">
        <f t="shared" si="193"/>
        <v>24.23</v>
      </c>
      <c r="CT343" s="1">
        <f t="shared" si="194"/>
        <v>0</v>
      </c>
      <c r="CU343" s="1">
        <f t="shared" si="195"/>
        <v>0</v>
      </c>
      <c r="CV343" s="1">
        <f t="shared" si="196"/>
        <v>0</v>
      </c>
      <c r="CY343" s="1">
        <f t="shared" si="202"/>
        <v>141.93999999999988</v>
      </c>
      <c r="DA343" s="1">
        <f t="shared" si="203"/>
        <v>0</v>
      </c>
      <c r="DK343" s="1">
        <f t="shared" si="185"/>
        <v>0</v>
      </c>
      <c r="DL343" s="1">
        <f t="shared" si="186"/>
        <v>0</v>
      </c>
    </row>
    <row r="344" spans="1:116" s="1" customFormat="1" ht="12" customHeight="1">
      <c r="A344" s="1">
        <f t="shared" si="197"/>
        <v>5</v>
      </c>
      <c r="B344" s="4">
        <f t="shared" si="198"/>
        <v>41208</v>
      </c>
      <c r="C344" s="4">
        <f t="shared" si="199"/>
        <v>41214</v>
      </c>
      <c r="D344" s="5" t="s">
        <v>26</v>
      </c>
      <c r="E344" s="1">
        <v>8</v>
      </c>
      <c r="F344" s="5" t="s">
        <v>16</v>
      </c>
      <c r="G344" s="5" t="s">
        <v>16</v>
      </c>
      <c r="H344" s="5" t="s">
        <v>252</v>
      </c>
      <c r="I344" s="5"/>
      <c r="K344" s="70">
        <v>22.559999999999899</v>
      </c>
      <c r="L344" s="1">
        <f>L343+K344</f>
        <v>46.7899999999999</v>
      </c>
      <c r="M344" s="70">
        <v>13.27</v>
      </c>
      <c r="N344" s="70">
        <v>704.50999999999897</v>
      </c>
      <c r="P344" s="1">
        <f>P343+N344</f>
        <v>1479.379999999999</v>
      </c>
      <c r="Q344" s="55">
        <f t="shared" si="192"/>
        <v>5109.3799999999992</v>
      </c>
      <c r="T344" s="70">
        <v>47.999999999999901</v>
      </c>
      <c r="U344" s="70">
        <v>1.29</v>
      </c>
      <c r="V344" s="70">
        <v>3.12</v>
      </c>
      <c r="W344" s="70"/>
      <c r="X344" s="70"/>
      <c r="AL344" s="69">
        <v>4.57</v>
      </c>
      <c r="AM344" s="39">
        <v>0</v>
      </c>
      <c r="AO344" s="39"/>
      <c r="AP344" s="39"/>
      <c r="AQ344" s="39"/>
      <c r="AT344" s="1">
        <v>0.61</v>
      </c>
      <c r="AV344" s="1">
        <v>0.86</v>
      </c>
      <c r="AW344" s="1">
        <v>3.77</v>
      </c>
      <c r="AY344" s="70">
        <v>0.23</v>
      </c>
      <c r="AZ344" s="70">
        <v>404.1</v>
      </c>
      <c r="BA344" s="70"/>
      <c r="BD344" s="1">
        <v>86</v>
      </c>
      <c r="BE344" s="1">
        <v>610</v>
      </c>
      <c r="BF344" s="115">
        <f t="shared" si="200"/>
        <v>2</v>
      </c>
      <c r="CG344" s="39">
        <f t="shared" si="201"/>
        <v>0</v>
      </c>
      <c r="CH344" s="39">
        <f t="shared" si="201"/>
        <v>0</v>
      </c>
      <c r="CI344" s="39">
        <f t="shared" si="201"/>
        <v>0</v>
      </c>
      <c r="CJ344" s="39">
        <f t="shared" si="201"/>
        <v>0</v>
      </c>
      <c r="CK344" s="39">
        <f t="shared" si="201"/>
        <v>0</v>
      </c>
      <c r="CL344" s="39">
        <f t="shared" si="201"/>
        <v>0</v>
      </c>
      <c r="CM344" s="39">
        <f t="shared" si="201"/>
        <v>0</v>
      </c>
      <c r="CO344" s="6"/>
      <c r="CP344" s="6"/>
      <c r="CS344" s="1">
        <f t="shared" si="193"/>
        <v>22.559999999999899</v>
      </c>
      <c r="CT344" s="1">
        <f t="shared" si="194"/>
        <v>0</v>
      </c>
      <c r="CU344" s="1">
        <f t="shared" si="195"/>
        <v>0</v>
      </c>
      <c r="CV344" s="1">
        <f t="shared" si="196"/>
        <v>0</v>
      </c>
      <c r="CY344" s="1">
        <f t="shared" si="202"/>
        <v>164.49999999999977</v>
      </c>
      <c r="DA344" s="1">
        <f t="shared" si="203"/>
        <v>0</v>
      </c>
      <c r="DK344" s="1">
        <f t="shared" si="185"/>
        <v>0</v>
      </c>
      <c r="DL344" s="1">
        <f t="shared" si="186"/>
        <v>0</v>
      </c>
    </row>
    <row r="345" spans="1:116" s="1" customFormat="1" ht="12" customHeight="1">
      <c r="A345" s="1">
        <f t="shared" si="197"/>
        <v>6</v>
      </c>
      <c r="B345" s="4">
        <f t="shared" si="198"/>
        <v>41215</v>
      </c>
      <c r="C345" s="4">
        <f t="shared" si="199"/>
        <v>41221</v>
      </c>
      <c r="D345" s="5" t="s">
        <v>26</v>
      </c>
      <c r="E345" s="1">
        <v>8</v>
      </c>
      <c r="F345" s="5" t="s">
        <v>16</v>
      </c>
      <c r="G345" s="5" t="s">
        <v>16</v>
      </c>
      <c r="H345" s="5" t="s">
        <v>252</v>
      </c>
      <c r="I345" s="5"/>
      <c r="K345" s="70">
        <v>39.46</v>
      </c>
      <c r="L345" s="1">
        <f>L344+K345</f>
        <v>86.249999999999901</v>
      </c>
      <c r="M345" s="70">
        <v>14.3599999999999</v>
      </c>
      <c r="N345" s="70">
        <v>1125.5599999999899</v>
      </c>
      <c r="P345" s="1">
        <f>P344+N345</f>
        <v>2604.9399999999887</v>
      </c>
      <c r="Q345" s="55">
        <f t="shared" si="192"/>
        <v>6234.9399999999896</v>
      </c>
      <c r="T345" s="70">
        <v>65</v>
      </c>
      <c r="U345" s="70">
        <v>2.1800000000000002</v>
      </c>
      <c r="V345" s="70">
        <v>2.85</v>
      </c>
      <c r="W345" s="70">
        <v>19.149999999999999</v>
      </c>
      <c r="X345" s="70">
        <v>30.01</v>
      </c>
      <c r="AL345" s="69">
        <v>3.81</v>
      </c>
      <c r="AM345" s="39">
        <v>28</v>
      </c>
      <c r="AO345" s="39"/>
      <c r="AP345" s="39"/>
      <c r="AQ345" s="39"/>
      <c r="BF345" s="115">
        <f t="shared" si="200"/>
        <v>2</v>
      </c>
      <c r="CG345" s="39">
        <f t="shared" si="201"/>
        <v>0</v>
      </c>
      <c r="CH345" s="39">
        <f t="shared" si="201"/>
        <v>0</v>
      </c>
      <c r="CI345" s="39">
        <f t="shared" si="201"/>
        <v>0</v>
      </c>
      <c r="CJ345" s="39">
        <f t="shared" si="201"/>
        <v>0</v>
      </c>
      <c r="CK345" s="39">
        <f t="shared" si="201"/>
        <v>0</v>
      </c>
      <c r="CL345" s="39">
        <f t="shared" si="201"/>
        <v>0</v>
      </c>
      <c r="CM345" s="39">
        <f t="shared" si="201"/>
        <v>0</v>
      </c>
      <c r="CO345" s="6"/>
      <c r="CP345" s="6"/>
      <c r="CS345" s="1">
        <f t="shared" si="193"/>
        <v>39.46</v>
      </c>
      <c r="CT345" s="1">
        <f t="shared" si="194"/>
        <v>0</v>
      </c>
      <c r="CU345" s="1">
        <f t="shared" si="195"/>
        <v>0</v>
      </c>
      <c r="CV345" s="1">
        <f t="shared" si="196"/>
        <v>0</v>
      </c>
      <c r="CY345" s="1">
        <f t="shared" si="202"/>
        <v>203.95999999999978</v>
      </c>
      <c r="DA345" s="1">
        <f t="shared" si="203"/>
        <v>0</v>
      </c>
      <c r="DK345" s="1">
        <f t="shared" si="185"/>
        <v>0</v>
      </c>
      <c r="DL345" s="1">
        <f t="shared" si="186"/>
        <v>0</v>
      </c>
    </row>
    <row r="346" spans="1:116" s="1" customFormat="1" ht="12" customHeight="1">
      <c r="A346" s="1">
        <f t="shared" si="197"/>
        <v>7</v>
      </c>
      <c r="B346" s="4">
        <f t="shared" si="198"/>
        <v>41222</v>
      </c>
      <c r="C346" s="4">
        <f t="shared" si="199"/>
        <v>41228</v>
      </c>
      <c r="D346" s="5" t="s">
        <v>26</v>
      </c>
      <c r="E346" s="1">
        <v>8</v>
      </c>
      <c r="F346" s="5" t="s">
        <v>16</v>
      </c>
      <c r="G346" s="5" t="s">
        <v>16</v>
      </c>
      <c r="H346" s="5" t="s">
        <v>252</v>
      </c>
      <c r="I346" s="5"/>
      <c r="K346" s="70">
        <v>47.549999999999898</v>
      </c>
      <c r="L346" s="1">
        <f>L345+K346</f>
        <v>133.79999999999978</v>
      </c>
      <c r="M346" s="70">
        <v>9.25</v>
      </c>
      <c r="N346" s="70">
        <v>1342.77</v>
      </c>
      <c r="P346" s="1">
        <f>P345+N346</f>
        <v>3947.7099999999887</v>
      </c>
      <c r="Q346" s="55">
        <f t="shared" si="192"/>
        <v>7577.70999999999</v>
      </c>
      <c r="T346" s="70">
        <v>65</v>
      </c>
      <c r="U346" s="70">
        <v>2.1800000000000002</v>
      </c>
      <c r="V346" s="70">
        <v>2.8199999999999901</v>
      </c>
      <c r="W346" s="70"/>
      <c r="X346" s="70"/>
      <c r="AL346" s="69">
        <v>0.5</v>
      </c>
      <c r="AM346" s="39">
        <v>24</v>
      </c>
      <c r="AO346" s="39"/>
      <c r="AP346" s="39"/>
      <c r="AQ346" s="39"/>
      <c r="BF346" s="115">
        <f t="shared" si="200"/>
        <v>2</v>
      </c>
      <c r="CG346" s="39">
        <f t="shared" si="201"/>
        <v>0</v>
      </c>
      <c r="CH346" s="39">
        <f t="shared" si="201"/>
        <v>0</v>
      </c>
      <c r="CI346" s="39">
        <f t="shared" si="201"/>
        <v>0</v>
      </c>
      <c r="CJ346" s="39">
        <f t="shared" si="201"/>
        <v>0</v>
      </c>
      <c r="CK346" s="39">
        <f t="shared" si="201"/>
        <v>0</v>
      </c>
      <c r="CL346" s="39">
        <f t="shared" si="201"/>
        <v>0</v>
      </c>
      <c r="CM346" s="39">
        <f t="shared" si="201"/>
        <v>0</v>
      </c>
      <c r="CO346" s="6"/>
      <c r="CP346" s="6"/>
      <c r="CS346" s="1">
        <f t="shared" si="193"/>
        <v>47.549999999999898</v>
      </c>
      <c r="CT346" s="1">
        <f t="shared" si="194"/>
        <v>0</v>
      </c>
      <c r="CU346" s="1">
        <f t="shared" si="195"/>
        <v>0</v>
      </c>
      <c r="CV346" s="1">
        <f t="shared" si="196"/>
        <v>0</v>
      </c>
      <c r="CY346" s="1">
        <f t="shared" si="202"/>
        <v>251.50999999999968</v>
      </c>
      <c r="DA346" s="1">
        <f t="shared" si="203"/>
        <v>0</v>
      </c>
      <c r="DK346" s="1">
        <f t="shared" si="185"/>
        <v>0</v>
      </c>
      <c r="DL346" s="1">
        <f t="shared" si="186"/>
        <v>0</v>
      </c>
    </row>
    <row r="347" spans="1:116" s="1" customFormat="1" ht="12" customHeight="1">
      <c r="A347" s="1">
        <f t="shared" si="197"/>
        <v>8</v>
      </c>
      <c r="B347" s="4">
        <f t="shared" si="198"/>
        <v>41229</v>
      </c>
      <c r="C347" s="4">
        <f t="shared" si="199"/>
        <v>41235</v>
      </c>
      <c r="D347" s="5" t="s">
        <v>26</v>
      </c>
      <c r="E347" s="1">
        <v>8</v>
      </c>
      <c r="F347" s="5" t="s">
        <v>16</v>
      </c>
      <c r="G347" s="5" t="s">
        <v>16</v>
      </c>
      <c r="H347" s="5" t="s">
        <v>252</v>
      </c>
      <c r="I347" s="5"/>
      <c r="K347" s="70">
        <v>29.62</v>
      </c>
      <c r="L347" s="24">
        <f>L346+K347</f>
        <v>163.41999999999979</v>
      </c>
      <c r="M347" s="70">
        <v>9.5299999999999905</v>
      </c>
      <c r="N347" s="70">
        <v>664.98</v>
      </c>
      <c r="P347" s="24">
        <f>P346+N347</f>
        <v>4612.6899999999887</v>
      </c>
      <c r="Q347" s="55">
        <f t="shared" si="192"/>
        <v>8242.6899999999896</v>
      </c>
      <c r="R347" s="24"/>
      <c r="T347" s="70">
        <v>34</v>
      </c>
      <c r="U347" s="70">
        <v>0.8</v>
      </c>
      <c r="V347" s="70">
        <v>2.25</v>
      </c>
      <c r="W347" s="70">
        <v>4.2300000000000004</v>
      </c>
      <c r="X347" s="70">
        <v>4.2300000000000004</v>
      </c>
      <c r="AA347" s="24"/>
      <c r="AL347" s="69">
        <v>0.25</v>
      </c>
      <c r="AM347" s="39">
        <v>0</v>
      </c>
      <c r="AO347" s="39"/>
      <c r="AP347" s="39"/>
      <c r="AQ347" s="39"/>
      <c r="AT347" s="1">
        <v>4.16</v>
      </c>
      <c r="AV347" s="70">
        <v>0.91</v>
      </c>
      <c r="AW347" s="70">
        <v>1.31</v>
      </c>
      <c r="AX347" s="70">
        <v>4.5999999999999996</v>
      </c>
      <c r="AY347" s="70">
        <v>0.64</v>
      </c>
      <c r="AZ347" s="70">
        <v>135.39999999999998</v>
      </c>
      <c r="BA347" s="70"/>
      <c r="BD347" s="1">
        <v>91</v>
      </c>
      <c r="BE347" s="1">
        <v>4160</v>
      </c>
      <c r="BF347" s="115">
        <f t="shared" si="200"/>
        <v>3</v>
      </c>
      <c r="CG347" s="39">
        <f t="shared" si="201"/>
        <v>0</v>
      </c>
      <c r="CH347" s="39">
        <f t="shared" si="201"/>
        <v>0</v>
      </c>
      <c r="CI347" s="39">
        <f t="shared" si="201"/>
        <v>0</v>
      </c>
      <c r="CJ347" s="39">
        <f t="shared" si="201"/>
        <v>0</v>
      </c>
      <c r="CK347" s="39">
        <f t="shared" si="201"/>
        <v>0</v>
      </c>
      <c r="CL347" s="39">
        <f t="shared" si="201"/>
        <v>0</v>
      </c>
      <c r="CM347" s="39">
        <f t="shared" si="201"/>
        <v>0</v>
      </c>
      <c r="CO347" s="6"/>
      <c r="CP347" s="6"/>
      <c r="CS347" s="1">
        <f t="shared" si="193"/>
        <v>29.62</v>
      </c>
      <c r="CT347" s="1">
        <f t="shared" si="194"/>
        <v>0</v>
      </c>
      <c r="CU347" s="1">
        <f t="shared" si="195"/>
        <v>0</v>
      </c>
      <c r="CV347" s="1">
        <f t="shared" si="196"/>
        <v>0</v>
      </c>
      <c r="CY347" s="1">
        <f t="shared" si="202"/>
        <v>281.12999999999965</v>
      </c>
      <c r="DA347" s="1">
        <f t="shared" si="203"/>
        <v>0</v>
      </c>
      <c r="DK347" s="1">
        <f t="shared" si="185"/>
        <v>0</v>
      </c>
      <c r="DL347" s="1">
        <f t="shared" si="186"/>
        <v>0</v>
      </c>
    </row>
    <row r="348" spans="1:116" s="1" customFormat="1" ht="12" customHeight="1">
      <c r="A348" s="1">
        <f t="shared" si="197"/>
        <v>9</v>
      </c>
      <c r="B348" s="4">
        <f t="shared" si="198"/>
        <v>41236</v>
      </c>
      <c r="C348" s="4">
        <f t="shared" si="199"/>
        <v>41242</v>
      </c>
      <c r="D348" s="5" t="s">
        <v>26</v>
      </c>
      <c r="E348" s="1">
        <v>8</v>
      </c>
      <c r="F348" s="5" t="s">
        <v>16</v>
      </c>
      <c r="G348" s="5" t="s">
        <v>16</v>
      </c>
      <c r="H348" s="5" t="s">
        <v>252</v>
      </c>
      <c r="I348" s="5"/>
      <c r="J348" s="114" t="s">
        <v>93</v>
      </c>
      <c r="K348" s="70">
        <v>43.689999999999898</v>
      </c>
      <c r="L348" s="1">
        <f>K348</f>
        <v>43.689999999999898</v>
      </c>
      <c r="M348" s="70">
        <v>0</v>
      </c>
      <c r="N348" s="70">
        <v>782.34</v>
      </c>
      <c r="P348" s="1">
        <f>N348</f>
        <v>782.34</v>
      </c>
      <c r="Q348" s="55">
        <f t="shared" si="192"/>
        <v>9025.0299999999897</v>
      </c>
      <c r="S348" s="1">
        <v>20</v>
      </c>
      <c r="T348" s="70">
        <v>34</v>
      </c>
      <c r="U348" s="70">
        <v>0.8</v>
      </c>
      <c r="V348" s="70">
        <v>1.79</v>
      </c>
      <c r="W348" s="70"/>
      <c r="X348" s="70"/>
      <c r="AL348" s="69">
        <v>0</v>
      </c>
      <c r="AM348" s="39">
        <v>20</v>
      </c>
      <c r="AO348" s="39"/>
      <c r="AP348" s="39"/>
      <c r="AQ348" s="39"/>
      <c r="BF348" s="115">
        <f t="shared" si="200"/>
        <v>3</v>
      </c>
      <c r="CG348" s="39">
        <f t="shared" si="201"/>
        <v>0</v>
      </c>
      <c r="CH348" s="39">
        <f t="shared" si="201"/>
        <v>0</v>
      </c>
      <c r="CI348" s="39">
        <f t="shared" si="201"/>
        <v>0</v>
      </c>
      <c r="CJ348" s="39">
        <f t="shared" si="201"/>
        <v>0</v>
      </c>
      <c r="CK348" s="39">
        <f t="shared" si="201"/>
        <v>0</v>
      </c>
      <c r="CL348" s="39">
        <f t="shared" si="201"/>
        <v>0</v>
      </c>
      <c r="CM348" s="39">
        <f t="shared" si="201"/>
        <v>0</v>
      </c>
      <c r="CO348" s="6"/>
      <c r="CP348" s="6"/>
      <c r="CS348" s="1">
        <f t="shared" si="193"/>
        <v>43.689999999999898</v>
      </c>
      <c r="CT348" s="1">
        <f t="shared" si="194"/>
        <v>0</v>
      </c>
      <c r="CU348" s="1">
        <f t="shared" si="195"/>
        <v>0</v>
      </c>
      <c r="CV348" s="1">
        <f t="shared" si="196"/>
        <v>0</v>
      </c>
      <c r="CY348" s="1">
        <f t="shared" si="202"/>
        <v>324.81999999999954</v>
      </c>
      <c r="DA348" s="1">
        <f t="shared" si="203"/>
        <v>0</v>
      </c>
      <c r="DK348" s="1">
        <f t="shared" si="185"/>
        <v>0</v>
      </c>
      <c r="DL348" s="1">
        <f t="shared" si="186"/>
        <v>0</v>
      </c>
    </row>
    <row r="349" spans="1:116" s="1" customFormat="1" ht="12" customHeight="1">
      <c r="A349" s="1">
        <f t="shared" si="197"/>
        <v>10</v>
      </c>
      <c r="B349" s="4">
        <f t="shared" si="198"/>
        <v>41243</v>
      </c>
      <c r="C349" s="4">
        <f t="shared" si="199"/>
        <v>41249</v>
      </c>
      <c r="D349" s="5" t="s">
        <v>26</v>
      </c>
      <c r="E349" s="1">
        <v>8</v>
      </c>
      <c r="F349" s="5" t="s">
        <v>16</v>
      </c>
      <c r="G349" s="5" t="s">
        <v>16</v>
      </c>
      <c r="H349" s="5" t="s">
        <v>252</v>
      </c>
      <c r="I349" s="5"/>
      <c r="K349" s="70">
        <v>22.82</v>
      </c>
      <c r="L349" s="1">
        <f>L348+K349</f>
        <v>66.509999999999906</v>
      </c>
      <c r="M349" s="70">
        <v>20.68</v>
      </c>
      <c r="N349" s="70">
        <v>803.30999999999904</v>
      </c>
      <c r="P349" s="1">
        <f>P348+N349</f>
        <v>1585.6499999999992</v>
      </c>
      <c r="Q349" s="55">
        <f t="shared" si="192"/>
        <v>9828.3399999999892</v>
      </c>
      <c r="T349" s="70">
        <v>80</v>
      </c>
      <c r="U349" s="70">
        <v>4.29</v>
      </c>
      <c r="V349" s="70">
        <v>3.52</v>
      </c>
      <c r="W349" s="70">
        <v>13.09</v>
      </c>
      <c r="X349" s="70">
        <v>27.43</v>
      </c>
      <c r="AL349" s="69">
        <v>56.13</v>
      </c>
      <c r="AM349" s="39">
        <v>75</v>
      </c>
      <c r="AO349" s="39"/>
      <c r="AP349" s="39"/>
      <c r="AQ349" s="39"/>
      <c r="BF349" s="115">
        <f t="shared" si="200"/>
        <v>3</v>
      </c>
      <c r="CG349" s="39">
        <f t="shared" si="201"/>
        <v>15.51</v>
      </c>
      <c r="CH349" s="39">
        <f t="shared" si="201"/>
        <v>55.737142857142864</v>
      </c>
      <c r="CI349" s="39">
        <f t="shared" si="201"/>
        <v>1.0542857142857143</v>
      </c>
      <c r="CJ349" s="39">
        <f t="shared" si="201"/>
        <v>16.767142857142858</v>
      </c>
      <c r="CK349" s="39">
        <f t="shared" si="201"/>
        <v>25.419999999999998</v>
      </c>
      <c r="CL349" s="39">
        <f t="shared" si="201"/>
        <v>0</v>
      </c>
      <c r="CM349" s="39">
        <f t="shared" si="201"/>
        <v>1.2314285714285713</v>
      </c>
      <c r="CO349" s="6"/>
      <c r="CP349" s="6"/>
      <c r="CS349" s="1">
        <f t="shared" si="193"/>
        <v>22.82</v>
      </c>
      <c r="CT349" s="1">
        <f t="shared" si="194"/>
        <v>0</v>
      </c>
      <c r="CU349" s="1">
        <f t="shared" si="195"/>
        <v>0</v>
      </c>
      <c r="CV349" s="1">
        <f t="shared" si="196"/>
        <v>0</v>
      </c>
      <c r="CY349" s="1">
        <f t="shared" si="202"/>
        <v>347.63999999999953</v>
      </c>
      <c r="DA349" s="1">
        <f t="shared" si="203"/>
        <v>0</v>
      </c>
      <c r="DK349" s="1">
        <f t="shared" si="185"/>
        <v>0</v>
      </c>
      <c r="DL349" s="1">
        <f t="shared" si="186"/>
        <v>0</v>
      </c>
    </row>
    <row r="350" spans="1:116" s="1" customFormat="1" ht="12" customHeight="1">
      <c r="A350" s="1">
        <f t="shared" si="197"/>
        <v>11</v>
      </c>
      <c r="B350" s="4">
        <f t="shared" si="198"/>
        <v>41250</v>
      </c>
      <c r="C350" s="4">
        <f t="shared" si="199"/>
        <v>41256</v>
      </c>
      <c r="D350" s="5" t="s">
        <v>26</v>
      </c>
      <c r="E350" s="1">
        <v>8</v>
      </c>
      <c r="F350" s="5" t="s">
        <v>16</v>
      </c>
      <c r="G350" s="5" t="s">
        <v>16</v>
      </c>
      <c r="H350" s="5" t="s">
        <v>252</v>
      </c>
      <c r="I350" s="5"/>
      <c r="K350" s="70">
        <v>23.03</v>
      </c>
      <c r="L350" s="1">
        <f>L349+K350</f>
        <v>89.539999999999907</v>
      </c>
      <c r="M350" s="70">
        <v>26.89</v>
      </c>
      <c r="N350" s="70">
        <v>734.12</v>
      </c>
      <c r="P350" s="1">
        <f>P349+N350</f>
        <v>2319.7699999999991</v>
      </c>
      <c r="Q350" s="55">
        <f t="shared" si="192"/>
        <v>10562.45999999999</v>
      </c>
      <c r="T350" s="70">
        <v>80</v>
      </c>
      <c r="U350" s="70">
        <v>4.29</v>
      </c>
      <c r="V350" s="70">
        <v>3.1899999999999902</v>
      </c>
      <c r="W350" s="70"/>
      <c r="X350" s="70"/>
      <c r="AL350" s="69">
        <v>1.02</v>
      </c>
      <c r="AM350" s="39">
        <v>24</v>
      </c>
      <c r="AO350" s="39"/>
      <c r="AP350" s="39"/>
      <c r="AQ350" s="39"/>
      <c r="AT350" s="1">
        <v>2.96</v>
      </c>
      <c r="AV350" s="70">
        <v>0.84</v>
      </c>
      <c r="AW350" s="70">
        <v>0.88</v>
      </c>
      <c r="AX350" s="70">
        <v>3.35</v>
      </c>
      <c r="AY350" s="70">
        <v>0.5</v>
      </c>
      <c r="AZ350" s="70">
        <v>321.5</v>
      </c>
      <c r="BA350" s="70"/>
      <c r="BD350" s="1">
        <v>84</v>
      </c>
      <c r="BE350" s="1">
        <v>2960</v>
      </c>
      <c r="BF350" s="115">
        <f t="shared" si="200"/>
        <v>4</v>
      </c>
      <c r="BS350" s="1" t="s">
        <v>170</v>
      </c>
      <c r="BT350" s="1">
        <v>193</v>
      </c>
      <c r="BU350" s="1">
        <v>158</v>
      </c>
      <c r="BV350" s="1">
        <v>79</v>
      </c>
      <c r="BW350" s="1">
        <v>1200</v>
      </c>
      <c r="BX350" s="1">
        <v>35</v>
      </c>
      <c r="BZ350" s="1">
        <v>20</v>
      </c>
      <c r="CA350" s="1">
        <v>24</v>
      </c>
      <c r="CG350" s="39">
        <f t="shared" si="201"/>
        <v>19.134285714285713</v>
      </c>
      <c r="CH350" s="39">
        <f t="shared" si="201"/>
        <v>55.631428571428572</v>
      </c>
      <c r="CI350" s="39">
        <f t="shared" si="201"/>
        <v>1.2857142857142858</v>
      </c>
      <c r="CJ350" s="39">
        <f t="shared" si="201"/>
        <v>13.659999999999998</v>
      </c>
      <c r="CK350" s="39">
        <f t="shared" si="201"/>
        <v>25.159999999999997</v>
      </c>
      <c r="CL350" s="39">
        <f t="shared" si="201"/>
        <v>0</v>
      </c>
      <c r="CM350" s="39">
        <f t="shared" si="201"/>
        <v>1.4285714285714288</v>
      </c>
      <c r="CO350" s="6"/>
      <c r="CP350" s="6"/>
      <c r="CS350" s="1">
        <f t="shared" si="193"/>
        <v>23.03</v>
      </c>
      <c r="CT350" s="1">
        <f t="shared" si="194"/>
        <v>0</v>
      </c>
      <c r="CU350" s="1">
        <f t="shared" si="195"/>
        <v>0</v>
      </c>
      <c r="CV350" s="1">
        <f t="shared" si="196"/>
        <v>0</v>
      </c>
      <c r="CY350" s="1">
        <f t="shared" si="202"/>
        <v>370.6699999999995</v>
      </c>
      <c r="DA350" s="1">
        <f t="shared" si="203"/>
        <v>0</v>
      </c>
      <c r="DK350" s="1">
        <f t="shared" si="185"/>
        <v>0</v>
      </c>
      <c r="DL350" s="1">
        <f t="shared" si="186"/>
        <v>0</v>
      </c>
    </row>
    <row r="351" spans="1:116" s="1" customFormat="1" ht="12" customHeight="1">
      <c r="A351" s="1">
        <f t="shared" si="197"/>
        <v>12</v>
      </c>
      <c r="B351" s="4">
        <f t="shared" si="198"/>
        <v>41257</v>
      </c>
      <c r="C351" s="4">
        <f t="shared" si="199"/>
        <v>41263</v>
      </c>
      <c r="D351" s="5" t="s">
        <v>26</v>
      </c>
      <c r="E351" s="1">
        <v>8</v>
      </c>
      <c r="F351" s="5" t="s">
        <v>16</v>
      </c>
      <c r="G351" s="5" t="s">
        <v>16</v>
      </c>
      <c r="H351" s="5" t="s">
        <v>252</v>
      </c>
      <c r="I351" s="5"/>
      <c r="K351" s="70">
        <v>49.31</v>
      </c>
      <c r="L351" s="1">
        <f>L350+K351</f>
        <v>138.84999999999991</v>
      </c>
      <c r="M351" s="70">
        <v>0.23999999999999899</v>
      </c>
      <c r="N351" s="70">
        <v>2040.8699999999899</v>
      </c>
      <c r="P351" s="1">
        <f>P350+N351</f>
        <v>4360.6399999999885</v>
      </c>
      <c r="Q351" s="55">
        <f t="shared" si="192"/>
        <v>12603.32999999998</v>
      </c>
      <c r="T351" s="70">
        <v>88</v>
      </c>
      <c r="U351" s="70">
        <v>7.5999999999999899</v>
      </c>
      <c r="V351" s="70">
        <v>4.1399999999999899</v>
      </c>
      <c r="W351" s="70">
        <v>16.739999999999998</v>
      </c>
      <c r="X351" s="70">
        <v>40.07</v>
      </c>
      <c r="AL351" s="69">
        <v>54.34</v>
      </c>
      <c r="AM351" s="39">
        <v>40</v>
      </c>
      <c r="AO351" s="39"/>
      <c r="AP351" s="39"/>
      <c r="AQ351" s="39"/>
      <c r="BF351" s="115">
        <f t="shared" si="200"/>
        <v>4</v>
      </c>
      <c r="BS351" s="1" t="s">
        <v>171</v>
      </c>
      <c r="BT351" s="1">
        <v>218</v>
      </c>
      <c r="BU351" s="1">
        <v>158</v>
      </c>
      <c r="BV351" s="1">
        <v>79</v>
      </c>
      <c r="BW351" s="1">
        <v>1200</v>
      </c>
      <c r="BX351" s="1">
        <v>60</v>
      </c>
      <c r="BZ351" s="1">
        <v>10</v>
      </c>
      <c r="CA351" s="1">
        <v>40</v>
      </c>
      <c r="CG351" s="39">
        <f t="shared" ref="CG351:CM360" si="204">CG316</f>
        <v>13.917142857142858</v>
      </c>
      <c r="CH351" s="39">
        <f t="shared" si="204"/>
        <v>60.752857142857138</v>
      </c>
      <c r="CI351" s="39">
        <f t="shared" si="204"/>
        <v>0.79999999999999993</v>
      </c>
      <c r="CJ351" s="39">
        <f t="shared" si="204"/>
        <v>11.865714285714287</v>
      </c>
      <c r="CK351" s="39">
        <f t="shared" si="204"/>
        <v>17.529999999999998</v>
      </c>
      <c r="CL351" s="39">
        <f t="shared" si="204"/>
        <v>0</v>
      </c>
      <c r="CM351" s="39">
        <f t="shared" si="204"/>
        <v>0.89571428571428569</v>
      </c>
      <c r="CO351" s="6"/>
      <c r="CP351" s="6"/>
      <c r="CS351" s="1">
        <f t="shared" si="193"/>
        <v>49.31</v>
      </c>
      <c r="CT351" s="1">
        <f t="shared" si="194"/>
        <v>0</v>
      </c>
      <c r="CU351" s="1">
        <f t="shared" si="195"/>
        <v>0</v>
      </c>
      <c r="CV351" s="1">
        <f t="shared" si="196"/>
        <v>0</v>
      </c>
      <c r="CY351" s="1">
        <f t="shared" si="202"/>
        <v>419.97999999999951</v>
      </c>
      <c r="DA351" s="1">
        <f t="shared" si="203"/>
        <v>0</v>
      </c>
      <c r="DK351" s="1">
        <f t="shared" si="185"/>
        <v>0</v>
      </c>
      <c r="DL351" s="1">
        <f t="shared" si="186"/>
        <v>0</v>
      </c>
    </row>
    <row r="352" spans="1:116" s="1" customFormat="1" ht="12" customHeight="1">
      <c r="A352" s="1">
        <f t="shared" si="197"/>
        <v>13</v>
      </c>
      <c r="B352" s="4">
        <f t="shared" si="198"/>
        <v>41264</v>
      </c>
      <c r="C352" s="4">
        <f t="shared" si="199"/>
        <v>41270</v>
      </c>
      <c r="D352" s="5" t="s">
        <v>26</v>
      </c>
      <c r="E352" s="1">
        <v>8</v>
      </c>
      <c r="F352" s="5" t="s">
        <v>16</v>
      </c>
      <c r="G352" s="5" t="s">
        <v>16</v>
      </c>
      <c r="H352" s="5" t="s">
        <v>252</v>
      </c>
      <c r="I352" s="5"/>
      <c r="K352" s="70">
        <v>60.78</v>
      </c>
      <c r="L352" s="1">
        <f>L351+K352</f>
        <v>199.62999999999991</v>
      </c>
      <c r="M352" s="70">
        <v>0.29999999999999899</v>
      </c>
      <c r="N352" s="70">
        <v>1848.0799999999899</v>
      </c>
      <c r="P352" s="1">
        <f>P351+N352</f>
        <v>6208.7199999999784</v>
      </c>
      <c r="Q352" s="55">
        <f t="shared" si="192"/>
        <v>14451.409999999971</v>
      </c>
      <c r="T352" s="70">
        <v>88</v>
      </c>
      <c r="U352" s="70">
        <v>7.5999999999999899</v>
      </c>
      <c r="V352" s="70">
        <v>3.04</v>
      </c>
      <c r="W352" s="70"/>
      <c r="X352" s="70"/>
      <c r="AL352" s="69">
        <v>8.1300000000000008</v>
      </c>
      <c r="AM352" s="39">
        <v>35</v>
      </c>
      <c r="AO352" s="39"/>
      <c r="AP352" s="39"/>
      <c r="AQ352" s="39"/>
      <c r="BF352" s="115">
        <f t="shared" si="200"/>
        <v>4</v>
      </c>
      <c r="CG352" s="39">
        <f t="shared" si="204"/>
        <v>16.511428571428574</v>
      </c>
      <c r="CH352" s="39">
        <f t="shared" si="204"/>
        <v>52.027142857142849</v>
      </c>
      <c r="CI352" s="39">
        <f t="shared" si="204"/>
        <v>1.3057142857142858</v>
      </c>
      <c r="CJ352" s="39">
        <f t="shared" si="204"/>
        <v>12.680000000000001</v>
      </c>
      <c r="CK352" s="39">
        <f t="shared" si="204"/>
        <v>21.089999999999996</v>
      </c>
      <c r="CL352" s="39">
        <f t="shared" si="204"/>
        <v>0</v>
      </c>
      <c r="CM352" s="39">
        <f t="shared" si="204"/>
        <v>0.80142857142857138</v>
      </c>
      <c r="CO352" s="6"/>
      <c r="CP352" s="6"/>
      <c r="CS352" s="1">
        <f t="shared" si="193"/>
        <v>60.78</v>
      </c>
      <c r="CT352" s="1">
        <f t="shared" si="194"/>
        <v>0</v>
      </c>
      <c r="CU352" s="1">
        <f t="shared" si="195"/>
        <v>0</v>
      </c>
      <c r="CV352" s="1">
        <f t="shared" si="196"/>
        <v>0</v>
      </c>
      <c r="CY352" s="1">
        <f t="shared" si="202"/>
        <v>480.75999999999954</v>
      </c>
      <c r="DA352" s="1">
        <f t="shared" si="203"/>
        <v>0</v>
      </c>
      <c r="DK352" s="1">
        <f t="shared" si="185"/>
        <v>0</v>
      </c>
      <c r="DL352" s="1">
        <f t="shared" si="186"/>
        <v>0</v>
      </c>
    </row>
    <row r="353" spans="1:116" s="1" customFormat="1" ht="12" customHeight="1">
      <c r="A353" s="1">
        <f t="shared" si="197"/>
        <v>14</v>
      </c>
      <c r="B353" s="4">
        <f t="shared" si="198"/>
        <v>41271</v>
      </c>
      <c r="C353" s="4">
        <f t="shared" si="199"/>
        <v>41277</v>
      </c>
      <c r="D353" s="5" t="s">
        <v>26</v>
      </c>
      <c r="E353" s="1">
        <v>8</v>
      </c>
      <c r="F353" s="5" t="s">
        <v>16</v>
      </c>
      <c r="G353" s="5" t="s">
        <v>16</v>
      </c>
      <c r="H353" s="5" t="s">
        <v>252</v>
      </c>
      <c r="I353" s="5"/>
      <c r="J353" s="114" t="s">
        <v>94</v>
      </c>
      <c r="K353" s="70">
        <v>33.2899999999999</v>
      </c>
      <c r="L353" s="24">
        <f>L352+K353</f>
        <v>232.91999999999982</v>
      </c>
      <c r="M353" s="70">
        <v>15.59</v>
      </c>
      <c r="N353" s="70">
        <v>827.38999999999896</v>
      </c>
      <c r="P353" s="24">
        <f>P352+N353</f>
        <v>7036.1099999999769</v>
      </c>
      <c r="Q353" s="55">
        <f t="shared" si="192"/>
        <v>15278.79999999997</v>
      </c>
      <c r="R353" s="24"/>
      <c r="S353" s="1">
        <v>20</v>
      </c>
      <c r="T353" s="70">
        <v>48.999999999999901</v>
      </c>
      <c r="U353" s="70">
        <v>1.31</v>
      </c>
      <c r="V353" s="70">
        <v>2.4900000000000002</v>
      </c>
      <c r="W353" s="70">
        <v>5.9</v>
      </c>
      <c r="X353" s="70">
        <v>6.96</v>
      </c>
      <c r="AA353" s="24"/>
      <c r="AL353" s="69">
        <v>5.59</v>
      </c>
      <c r="AM353" s="39">
        <v>20</v>
      </c>
      <c r="AO353" s="39"/>
      <c r="AP353" s="39"/>
      <c r="AQ353" s="39"/>
      <c r="BF353" s="115">
        <f t="shared" si="200"/>
        <v>4</v>
      </c>
      <c r="CG353" s="39">
        <f t="shared" si="204"/>
        <v>11.912857142857144</v>
      </c>
      <c r="CH353" s="39">
        <f t="shared" si="204"/>
        <v>50.888571428571424</v>
      </c>
      <c r="CI353" s="39">
        <f t="shared" si="204"/>
        <v>1.06</v>
      </c>
      <c r="CJ353" s="39">
        <f t="shared" si="204"/>
        <v>13.141428571428573</v>
      </c>
      <c r="CK353" s="39">
        <f t="shared" si="204"/>
        <v>21.32</v>
      </c>
      <c r="CL353" s="39">
        <f t="shared" si="204"/>
        <v>0</v>
      </c>
      <c r="CM353" s="39">
        <f t="shared" si="204"/>
        <v>1.5757142857142858</v>
      </c>
      <c r="CO353" s="6"/>
      <c r="CP353" s="6"/>
      <c r="CS353" s="1">
        <f t="shared" si="193"/>
        <v>33.2899999999999</v>
      </c>
      <c r="CT353" s="1">
        <f t="shared" si="194"/>
        <v>0</v>
      </c>
      <c r="CU353" s="1">
        <f t="shared" si="195"/>
        <v>0</v>
      </c>
      <c r="CV353" s="1">
        <f t="shared" si="196"/>
        <v>0</v>
      </c>
      <c r="CY353" s="1">
        <f t="shared" si="202"/>
        <v>514.04999999999939</v>
      </c>
      <c r="DA353" s="1">
        <f t="shared" si="203"/>
        <v>0</v>
      </c>
      <c r="DK353" s="1">
        <f t="shared" si="185"/>
        <v>0</v>
      </c>
      <c r="DL353" s="1">
        <f t="shared" si="186"/>
        <v>0</v>
      </c>
    </row>
    <row r="354" spans="1:116" s="1" customFormat="1" ht="12" customHeight="1">
      <c r="A354" s="1">
        <f t="shared" si="197"/>
        <v>15</v>
      </c>
      <c r="B354" s="4">
        <f t="shared" si="198"/>
        <v>41278</v>
      </c>
      <c r="C354" s="4">
        <f t="shared" si="199"/>
        <v>41284</v>
      </c>
      <c r="D354" s="5" t="s">
        <v>26</v>
      </c>
      <c r="E354" s="1">
        <v>8</v>
      </c>
      <c r="F354" s="5" t="s">
        <v>16</v>
      </c>
      <c r="G354" s="5" t="s">
        <v>16</v>
      </c>
      <c r="H354" s="5" t="s">
        <v>252</v>
      </c>
      <c r="I354" s="5"/>
      <c r="K354" s="70">
        <v>49.979999999999897</v>
      </c>
      <c r="L354" s="1">
        <f>K354</f>
        <v>49.979999999999897</v>
      </c>
      <c r="M354" s="70">
        <v>16.66</v>
      </c>
      <c r="N354" s="70">
        <v>1431.01</v>
      </c>
      <c r="P354" s="1">
        <f>N354</f>
        <v>1431.01</v>
      </c>
      <c r="Q354" s="55">
        <f t="shared" si="192"/>
        <v>16709.809999999969</v>
      </c>
      <c r="T354" s="70">
        <v>71.999999999999901</v>
      </c>
      <c r="U354" s="70">
        <v>2.81</v>
      </c>
      <c r="V354" s="70">
        <v>2.8599999999999901</v>
      </c>
      <c r="W354" s="70">
        <v>9.09</v>
      </c>
      <c r="X354" s="70">
        <v>16.14</v>
      </c>
      <c r="AL354" s="69">
        <v>0</v>
      </c>
      <c r="AM354" s="39">
        <v>0</v>
      </c>
      <c r="AO354" s="39"/>
      <c r="AP354" s="39"/>
      <c r="AQ354" s="39"/>
      <c r="AT354" s="1">
        <v>1.65</v>
      </c>
      <c r="AV354" s="70">
        <v>0.68</v>
      </c>
      <c r="AW354" s="70">
        <v>0.88</v>
      </c>
      <c r="AX354" s="70">
        <v>0.67</v>
      </c>
      <c r="AY354" s="70">
        <v>0.54</v>
      </c>
      <c r="AZ354" s="70">
        <v>176.1</v>
      </c>
      <c r="BA354" s="70">
        <v>47.6</v>
      </c>
      <c r="BD354" s="1">
        <v>68</v>
      </c>
      <c r="BE354" s="1">
        <v>1650</v>
      </c>
      <c r="BF354" s="115">
        <f t="shared" si="200"/>
        <v>5</v>
      </c>
      <c r="BS354" s="1" t="s">
        <v>172</v>
      </c>
      <c r="BT354" s="1">
        <v>131</v>
      </c>
      <c r="BU354" s="1">
        <v>158</v>
      </c>
      <c r="BV354" s="1">
        <v>79</v>
      </c>
      <c r="BW354" s="1">
        <v>1200</v>
      </c>
      <c r="BX354" s="1">
        <v>-27</v>
      </c>
      <c r="BZ354" s="1">
        <v>65</v>
      </c>
      <c r="CA354" s="1">
        <v>55</v>
      </c>
      <c r="CG354" s="39">
        <f t="shared" si="204"/>
        <v>12.858571428571427</v>
      </c>
      <c r="CH354" s="39">
        <f t="shared" si="204"/>
        <v>51.79</v>
      </c>
      <c r="CI354" s="39">
        <f t="shared" si="204"/>
        <v>1.0457142857142858</v>
      </c>
      <c r="CJ354" s="39">
        <f t="shared" si="204"/>
        <v>11.762857142857143</v>
      </c>
      <c r="CK354" s="39">
        <f t="shared" si="204"/>
        <v>18.54</v>
      </c>
      <c r="CL354" s="39">
        <f t="shared" si="204"/>
        <v>0</v>
      </c>
      <c r="CM354" s="39">
        <f t="shared" si="204"/>
        <v>1.2842857142857143</v>
      </c>
      <c r="CO354" s="6"/>
      <c r="CP354" s="6"/>
      <c r="CS354" s="1">
        <f t="shared" si="193"/>
        <v>49.979999999999897</v>
      </c>
      <c r="CT354" s="1">
        <f t="shared" si="194"/>
        <v>0</v>
      </c>
      <c r="CU354" s="1">
        <f t="shared" si="195"/>
        <v>0</v>
      </c>
      <c r="CV354" s="1">
        <f t="shared" si="196"/>
        <v>0</v>
      </c>
      <c r="CY354" s="1">
        <f t="shared" si="202"/>
        <v>564.02999999999929</v>
      </c>
      <c r="DA354" s="1">
        <f t="shared" si="203"/>
        <v>0</v>
      </c>
      <c r="DK354" s="1">
        <f t="shared" si="185"/>
        <v>0</v>
      </c>
      <c r="DL354" s="1">
        <f t="shared" si="186"/>
        <v>0</v>
      </c>
    </row>
    <row r="355" spans="1:116" s="1" customFormat="1" ht="12" customHeight="1">
      <c r="A355" s="1">
        <f t="shared" si="197"/>
        <v>16</v>
      </c>
      <c r="B355" s="4">
        <f t="shared" si="198"/>
        <v>41285</v>
      </c>
      <c r="C355" s="4">
        <f t="shared" si="199"/>
        <v>41291</v>
      </c>
      <c r="D355" s="5" t="s">
        <v>26</v>
      </c>
      <c r="E355" s="1">
        <v>8</v>
      </c>
      <c r="F355" s="5" t="s">
        <v>16</v>
      </c>
      <c r="G355" s="5" t="s">
        <v>16</v>
      </c>
      <c r="H355" s="5" t="s">
        <v>252</v>
      </c>
      <c r="I355" s="5"/>
      <c r="K355" s="70">
        <v>50.92</v>
      </c>
      <c r="L355" s="1">
        <f>L354+K355</f>
        <v>100.89999999999989</v>
      </c>
      <c r="M355" s="70">
        <v>13.08</v>
      </c>
      <c r="N355" s="70">
        <v>1292.8299999999899</v>
      </c>
      <c r="P355" s="1">
        <f>P354+N355</f>
        <v>2723.8399999999901</v>
      </c>
      <c r="Q355" s="55">
        <f t="shared" si="192"/>
        <v>18002.639999999959</v>
      </c>
      <c r="T355" s="70">
        <v>71.999999999999901</v>
      </c>
      <c r="U355" s="70">
        <v>2.81</v>
      </c>
      <c r="V355" s="70">
        <v>2.54</v>
      </c>
      <c r="W355" s="70"/>
      <c r="X355" s="70"/>
      <c r="AL355" s="69">
        <v>19.559999999999999</v>
      </c>
      <c r="AM355" s="39">
        <v>26</v>
      </c>
      <c r="AO355" s="39"/>
      <c r="AP355" s="39"/>
      <c r="AQ355" s="39"/>
      <c r="BF355" s="115">
        <f t="shared" si="200"/>
        <v>5</v>
      </c>
      <c r="BS355" s="1" t="s">
        <v>173</v>
      </c>
      <c r="BT355" s="1">
        <v>114</v>
      </c>
      <c r="BU355" s="1">
        <v>158</v>
      </c>
      <c r="BV355" s="1">
        <v>79</v>
      </c>
      <c r="BW355" s="1">
        <v>1200</v>
      </c>
      <c r="BX355" s="1">
        <v>-44</v>
      </c>
      <c r="BZ355" s="1">
        <v>65</v>
      </c>
      <c r="CA355" s="1">
        <v>26</v>
      </c>
      <c r="CG355" s="39">
        <f t="shared" si="204"/>
        <v>14.55857142857143</v>
      </c>
      <c r="CH355" s="39">
        <f t="shared" si="204"/>
        <v>57.211428571428577</v>
      </c>
      <c r="CI355" s="39">
        <f t="shared" si="204"/>
        <v>0.88285714285714278</v>
      </c>
      <c r="CJ355" s="39">
        <f t="shared" si="204"/>
        <v>10.261428571428571</v>
      </c>
      <c r="CK355" s="39">
        <f t="shared" si="204"/>
        <v>15.91</v>
      </c>
      <c r="CL355" s="39">
        <f t="shared" si="204"/>
        <v>0</v>
      </c>
      <c r="CM355" s="39">
        <f t="shared" si="204"/>
        <v>1.2657142857142856</v>
      </c>
      <c r="CO355" s="6"/>
      <c r="CP355" s="6"/>
      <c r="CS355" s="1">
        <f t="shared" si="193"/>
        <v>50.92</v>
      </c>
      <c r="CT355" s="1">
        <f t="shared" si="194"/>
        <v>0</v>
      </c>
      <c r="CU355" s="1">
        <f t="shared" si="195"/>
        <v>0</v>
      </c>
      <c r="CV355" s="1">
        <f t="shared" si="196"/>
        <v>0</v>
      </c>
      <c r="CY355" s="1">
        <f t="shared" si="202"/>
        <v>614.94999999999925</v>
      </c>
      <c r="DA355" s="1">
        <f t="shared" si="203"/>
        <v>0</v>
      </c>
      <c r="DK355" s="1">
        <f t="shared" ref="DK355:DK418" si="205">DI355*1.36</f>
        <v>0</v>
      </c>
      <c r="DL355" s="1">
        <f t="shared" ref="DL355:DL418" si="206">DK355*0.85</f>
        <v>0</v>
      </c>
    </row>
    <row r="356" spans="1:116" s="1" customFormat="1" ht="12" customHeight="1">
      <c r="A356" s="1">
        <f t="shared" si="197"/>
        <v>17</v>
      </c>
      <c r="B356" s="4">
        <f t="shared" si="198"/>
        <v>41292</v>
      </c>
      <c r="C356" s="4">
        <f t="shared" si="199"/>
        <v>41298</v>
      </c>
      <c r="D356" s="5" t="s">
        <v>26</v>
      </c>
      <c r="E356" s="1">
        <v>8</v>
      </c>
      <c r="F356" s="5" t="s">
        <v>16</v>
      </c>
      <c r="G356" s="5" t="s">
        <v>16</v>
      </c>
      <c r="H356" s="5" t="s">
        <v>252</v>
      </c>
      <c r="I356" s="5"/>
      <c r="K356" s="70">
        <v>25.23</v>
      </c>
      <c r="L356" s="1">
        <f>L355+K356</f>
        <v>126.1299999999999</v>
      </c>
      <c r="M356" s="70">
        <v>5.5999999999999899</v>
      </c>
      <c r="N356" s="70">
        <v>594.63999999999896</v>
      </c>
      <c r="P356" s="1">
        <f>P355+N356</f>
        <v>3318.4799999999891</v>
      </c>
      <c r="Q356" s="55">
        <f t="shared" si="192"/>
        <v>18597.279999999959</v>
      </c>
      <c r="T356" s="70">
        <v>28.999999999999897</v>
      </c>
      <c r="U356" s="70">
        <v>0.64</v>
      </c>
      <c r="V356" s="70">
        <v>2.3599999999999901</v>
      </c>
      <c r="W356" s="70">
        <v>0.44</v>
      </c>
      <c r="X356" s="70">
        <v>0.44</v>
      </c>
      <c r="AL356" s="69">
        <v>0.51</v>
      </c>
      <c r="AM356" s="39">
        <v>45</v>
      </c>
      <c r="AO356" s="39"/>
      <c r="AP356" s="39"/>
      <c r="AQ356" s="39"/>
      <c r="BF356" s="115">
        <f t="shared" si="200"/>
        <v>5</v>
      </c>
      <c r="BS356" s="1" t="s">
        <v>174</v>
      </c>
      <c r="BT356" s="1">
        <v>202</v>
      </c>
      <c r="BU356" s="1">
        <v>158</v>
      </c>
      <c r="BV356" s="1">
        <v>79</v>
      </c>
      <c r="BW356" s="1">
        <v>1200</v>
      </c>
      <c r="BX356" s="1">
        <v>44</v>
      </c>
      <c r="BZ356" s="1">
        <v>65</v>
      </c>
      <c r="CA356" s="1">
        <v>45</v>
      </c>
      <c r="CG356" s="39">
        <f t="shared" si="204"/>
        <v>14.38</v>
      </c>
      <c r="CH356" s="39">
        <f t="shared" si="204"/>
        <v>52.214285714285715</v>
      </c>
      <c r="CI356" s="39">
        <f t="shared" si="204"/>
        <v>1.077142857142857</v>
      </c>
      <c r="CJ356" s="39">
        <f t="shared" si="204"/>
        <v>7.8142857142857141</v>
      </c>
      <c r="CK356" s="39">
        <f t="shared" si="204"/>
        <v>17.049999999999997</v>
      </c>
      <c r="CL356" s="39">
        <f t="shared" si="204"/>
        <v>0</v>
      </c>
      <c r="CM356" s="39">
        <f t="shared" si="204"/>
        <v>1.705714285714286</v>
      </c>
      <c r="CO356" s="6"/>
      <c r="CP356" s="6"/>
      <c r="CS356" s="1">
        <f t="shared" si="193"/>
        <v>25.23</v>
      </c>
      <c r="CT356" s="1">
        <f t="shared" si="194"/>
        <v>0</v>
      </c>
      <c r="CU356" s="1">
        <f t="shared" si="195"/>
        <v>0</v>
      </c>
      <c r="CV356" s="1">
        <f t="shared" si="196"/>
        <v>0</v>
      </c>
      <c r="CY356" s="1">
        <f t="shared" si="202"/>
        <v>640.17999999999927</v>
      </c>
      <c r="DA356" s="1">
        <f t="shared" si="203"/>
        <v>0</v>
      </c>
      <c r="DK356" s="1">
        <f t="shared" si="205"/>
        <v>0</v>
      </c>
      <c r="DL356" s="1">
        <f t="shared" si="206"/>
        <v>0</v>
      </c>
    </row>
    <row r="357" spans="1:116" s="1" customFormat="1" ht="15" customHeight="1">
      <c r="A357" s="1">
        <f t="shared" si="197"/>
        <v>18</v>
      </c>
      <c r="B357" s="4">
        <f t="shared" si="198"/>
        <v>41299</v>
      </c>
      <c r="C357" s="4">
        <f t="shared" si="199"/>
        <v>41305</v>
      </c>
      <c r="D357" s="5" t="s">
        <v>26</v>
      </c>
      <c r="E357" s="1">
        <v>8</v>
      </c>
      <c r="F357" s="5" t="s">
        <v>16</v>
      </c>
      <c r="G357" s="5" t="s">
        <v>16</v>
      </c>
      <c r="H357" s="5" t="s">
        <v>252</v>
      </c>
      <c r="I357" s="5"/>
      <c r="J357" s="5"/>
      <c r="K357" s="70">
        <v>28.9499999999999</v>
      </c>
      <c r="L357" s="24">
        <f>L356+K357</f>
        <v>155.07999999999979</v>
      </c>
      <c r="M357" s="70">
        <v>0.28999999999999898</v>
      </c>
      <c r="N357" s="70">
        <v>587.57000000000005</v>
      </c>
      <c r="P357" s="24">
        <f>P356+N357</f>
        <v>3906.0499999999893</v>
      </c>
      <c r="Q357" s="55">
        <f t="shared" si="192"/>
        <v>19184.849999999959</v>
      </c>
      <c r="T357" s="70">
        <v>23.999999999999901</v>
      </c>
      <c r="U357" s="70">
        <v>0.51</v>
      </c>
      <c r="V357" s="70">
        <v>2.02999999999999</v>
      </c>
      <c r="W357" s="70">
        <v>0.89</v>
      </c>
      <c r="X357" s="70">
        <v>0.89</v>
      </c>
      <c r="AA357" s="24"/>
      <c r="AL357" s="69">
        <v>1.01</v>
      </c>
      <c r="AM357" s="39">
        <v>35</v>
      </c>
      <c r="AO357" s="39"/>
      <c r="AP357" s="39"/>
      <c r="AQ357" s="39"/>
      <c r="BF357" s="115">
        <f t="shared" si="200"/>
        <v>5</v>
      </c>
      <c r="BS357" s="1" t="s">
        <v>175</v>
      </c>
      <c r="BT357" s="1">
        <v>142</v>
      </c>
      <c r="BU357" s="1">
        <v>158</v>
      </c>
      <c r="BV357" s="1">
        <v>79</v>
      </c>
      <c r="BW357" s="1">
        <v>1200</v>
      </c>
      <c r="BX357" s="1">
        <v>-16</v>
      </c>
      <c r="BZ357" s="1">
        <v>50</v>
      </c>
      <c r="CA357" s="1">
        <v>0</v>
      </c>
      <c r="CG357" s="39">
        <f t="shared" si="204"/>
        <v>0</v>
      </c>
      <c r="CH357" s="39">
        <f t="shared" si="204"/>
        <v>0</v>
      </c>
      <c r="CI357" s="39">
        <f t="shared" si="204"/>
        <v>0</v>
      </c>
      <c r="CJ357" s="39">
        <f t="shared" si="204"/>
        <v>0</v>
      </c>
      <c r="CK357" s="39">
        <f t="shared" si="204"/>
        <v>0</v>
      </c>
      <c r="CL357" s="39">
        <f t="shared" si="204"/>
        <v>0</v>
      </c>
      <c r="CM357" s="39">
        <f t="shared" si="204"/>
        <v>0</v>
      </c>
      <c r="CO357" s="6"/>
      <c r="CP357" s="6"/>
      <c r="CS357" s="1">
        <f t="shared" si="193"/>
        <v>28.9499999999999</v>
      </c>
      <c r="CT357" s="1">
        <f t="shared" si="194"/>
        <v>0</v>
      </c>
      <c r="CU357" s="1">
        <f t="shared" si="195"/>
        <v>0</v>
      </c>
      <c r="CV357" s="1">
        <f t="shared" si="196"/>
        <v>0</v>
      </c>
      <c r="CY357" s="1">
        <f t="shared" si="202"/>
        <v>669.1299999999992</v>
      </c>
      <c r="DA357" s="1">
        <f t="shared" si="203"/>
        <v>0</v>
      </c>
      <c r="DK357" s="1">
        <f t="shared" si="205"/>
        <v>0</v>
      </c>
      <c r="DL357" s="1">
        <f t="shared" si="206"/>
        <v>0</v>
      </c>
    </row>
    <row r="358" spans="1:116" s="1" customFormat="1" ht="12" customHeight="1">
      <c r="A358" s="1">
        <f t="shared" si="197"/>
        <v>19</v>
      </c>
      <c r="B358" s="4">
        <f t="shared" si="198"/>
        <v>41306</v>
      </c>
      <c r="C358" s="4">
        <f t="shared" si="199"/>
        <v>41312</v>
      </c>
      <c r="D358" s="5" t="s">
        <v>26</v>
      </c>
      <c r="E358" s="1">
        <v>8</v>
      </c>
      <c r="F358" s="5" t="s">
        <v>16</v>
      </c>
      <c r="G358" s="5" t="s">
        <v>16</v>
      </c>
      <c r="H358" s="5" t="s">
        <v>252</v>
      </c>
      <c r="I358" s="5"/>
      <c r="J358" s="114" t="s">
        <v>95</v>
      </c>
      <c r="K358" s="70">
        <v>28.719999999999899</v>
      </c>
      <c r="L358" s="1">
        <f>K358</f>
        <v>28.719999999999899</v>
      </c>
      <c r="M358" s="70">
        <v>0.38</v>
      </c>
      <c r="N358" s="70">
        <v>601.23</v>
      </c>
      <c r="P358" s="1">
        <f>N358</f>
        <v>601.23</v>
      </c>
      <c r="Q358" s="55">
        <f t="shared" si="192"/>
        <v>19786.079999999958</v>
      </c>
      <c r="R358" s="24"/>
      <c r="S358" s="1">
        <v>20</v>
      </c>
      <c r="T358" s="70">
        <v>23.999999999999901</v>
      </c>
      <c r="U358" s="70">
        <v>0.51</v>
      </c>
      <c r="V358" s="70">
        <v>2.0899999999999901</v>
      </c>
      <c r="W358" s="70">
        <v>6.67</v>
      </c>
      <c r="X358" s="70">
        <v>10.42</v>
      </c>
      <c r="AL358" s="69">
        <v>0</v>
      </c>
      <c r="AM358" s="39">
        <v>22</v>
      </c>
      <c r="AO358" s="39"/>
      <c r="AP358" s="39"/>
      <c r="AQ358" s="39"/>
      <c r="AT358" s="70">
        <v>1.08</v>
      </c>
      <c r="AV358" s="70">
        <v>0.68</v>
      </c>
      <c r="AW358" s="70">
        <v>0.64</v>
      </c>
      <c r="AX358" s="70">
        <v>0.66</v>
      </c>
      <c r="AY358" s="70">
        <v>0.4</v>
      </c>
      <c r="AZ358" s="70">
        <v>696.90000000000009</v>
      </c>
      <c r="BA358" s="70">
        <v>56.1</v>
      </c>
      <c r="BD358" s="1">
        <v>68</v>
      </c>
      <c r="BE358" s="1">
        <v>1080</v>
      </c>
      <c r="BF358" s="115">
        <f t="shared" si="200"/>
        <v>6</v>
      </c>
      <c r="BS358" s="1" t="s">
        <v>176</v>
      </c>
      <c r="BT358" s="1">
        <v>116</v>
      </c>
      <c r="BU358" s="1">
        <v>158</v>
      </c>
      <c r="BV358" s="1">
        <v>79</v>
      </c>
      <c r="BW358" s="1">
        <v>1200</v>
      </c>
      <c r="BX358" s="1">
        <v>-42</v>
      </c>
      <c r="BZ358" s="1">
        <v>65</v>
      </c>
      <c r="CA358" s="1">
        <v>22</v>
      </c>
      <c r="CB358" s="1" t="s">
        <v>282</v>
      </c>
      <c r="CG358" s="39">
        <f t="shared" si="204"/>
        <v>0</v>
      </c>
      <c r="CH358" s="39">
        <f t="shared" si="204"/>
        <v>0</v>
      </c>
      <c r="CI358" s="39">
        <f t="shared" si="204"/>
        <v>0</v>
      </c>
      <c r="CJ358" s="39">
        <f t="shared" si="204"/>
        <v>0</v>
      </c>
      <c r="CK358" s="39">
        <f t="shared" si="204"/>
        <v>0</v>
      </c>
      <c r="CL358" s="39">
        <f t="shared" si="204"/>
        <v>0</v>
      </c>
      <c r="CM358" s="39">
        <f t="shared" si="204"/>
        <v>0</v>
      </c>
      <c r="CO358" s="6"/>
      <c r="CP358" s="6"/>
      <c r="CS358" s="1">
        <f t="shared" si="193"/>
        <v>28.719999999999899</v>
      </c>
      <c r="CT358" s="1">
        <f t="shared" si="194"/>
        <v>0</v>
      </c>
      <c r="CU358" s="1">
        <f t="shared" si="195"/>
        <v>0</v>
      </c>
      <c r="CV358" s="1">
        <f t="shared" si="196"/>
        <v>0</v>
      </c>
      <c r="CY358" s="1">
        <f t="shared" si="202"/>
        <v>697.84999999999911</v>
      </c>
      <c r="DA358" s="1">
        <f t="shared" si="203"/>
        <v>0</v>
      </c>
      <c r="DK358" s="1">
        <f t="shared" si="205"/>
        <v>0</v>
      </c>
      <c r="DL358" s="1">
        <f t="shared" si="206"/>
        <v>0</v>
      </c>
    </row>
    <row r="359" spans="1:116" s="1" customFormat="1" ht="12" customHeight="1">
      <c r="A359" s="1">
        <f t="shared" si="197"/>
        <v>20</v>
      </c>
      <c r="B359" s="4">
        <f t="shared" si="198"/>
        <v>41313</v>
      </c>
      <c r="C359" s="4">
        <f t="shared" si="199"/>
        <v>41319</v>
      </c>
      <c r="D359" s="5" t="s">
        <v>26</v>
      </c>
      <c r="E359" s="1">
        <v>8</v>
      </c>
      <c r="F359" s="5" t="s">
        <v>16</v>
      </c>
      <c r="G359" s="5" t="s">
        <v>16</v>
      </c>
      <c r="H359" s="5" t="s">
        <v>252</v>
      </c>
      <c r="I359" s="5"/>
      <c r="K359" s="70">
        <v>43.84</v>
      </c>
      <c r="L359" s="1">
        <f>L358+K359</f>
        <v>72.559999999999903</v>
      </c>
      <c r="M359" s="70">
        <v>1.51</v>
      </c>
      <c r="N359" s="70">
        <v>1315.43</v>
      </c>
      <c r="P359" s="1">
        <f>P358+N359</f>
        <v>1916.66</v>
      </c>
      <c r="Q359" s="55">
        <f t="shared" si="192"/>
        <v>21101.509999999958</v>
      </c>
      <c r="S359" s="1">
        <v>20</v>
      </c>
      <c r="T359" s="70">
        <v>64</v>
      </c>
      <c r="U359" s="70">
        <v>2.1699999999999902</v>
      </c>
      <c r="V359" s="70">
        <v>3</v>
      </c>
      <c r="W359" s="70"/>
      <c r="X359" s="70"/>
      <c r="AL359" s="69">
        <v>20.010000000000002</v>
      </c>
      <c r="AM359" s="39">
        <v>32</v>
      </c>
      <c r="AO359" s="39"/>
      <c r="AP359" s="39"/>
      <c r="AQ359" s="39"/>
      <c r="BF359" s="115">
        <f t="shared" si="200"/>
        <v>6</v>
      </c>
      <c r="BS359" s="1" t="s">
        <v>177</v>
      </c>
      <c r="BT359" s="1">
        <v>114</v>
      </c>
      <c r="BU359" s="1">
        <v>158</v>
      </c>
      <c r="BV359" s="1">
        <v>79</v>
      </c>
      <c r="BW359" s="1">
        <v>1200</v>
      </c>
      <c r="BX359" s="1">
        <v>-44</v>
      </c>
      <c r="BZ359" s="1">
        <v>65</v>
      </c>
      <c r="CA359" s="1">
        <v>32</v>
      </c>
      <c r="CB359" s="1">
        <v>6.29</v>
      </c>
      <c r="CG359" s="39">
        <f t="shared" si="204"/>
        <v>0</v>
      </c>
      <c r="CH359" s="39">
        <f t="shared" si="204"/>
        <v>0</v>
      </c>
      <c r="CI359" s="39">
        <f t="shared" si="204"/>
        <v>0</v>
      </c>
      <c r="CJ359" s="39">
        <f t="shared" si="204"/>
        <v>0</v>
      </c>
      <c r="CK359" s="39">
        <f t="shared" si="204"/>
        <v>0</v>
      </c>
      <c r="CL359" s="39">
        <f t="shared" si="204"/>
        <v>0</v>
      </c>
      <c r="CM359" s="39">
        <f t="shared" si="204"/>
        <v>0</v>
      </c>
      <c r="CO359" s="6"/>
      <c r="CP359" s="6"/>
      <c r="CS359" s="1">
        <f t="shared" si="193"/>
        <v>43.84</v>
      </c>
      <c r="CT359" s="1">
        <f t="shared" si="194"/>
        <v>0</v>
      </c>
      <c r="CU359" s="1">
        <f t="shared" si="195"/>
        <v>0</v>
      </c>
      <c r="CV359" s="1">
        <f t="shared" si="196"/>
        <v>0</v>
      </c>
      <c r="CY359" s="1">
        <f t="shared" si="202"/>
        <v>741.68999999999915</v>
      </c>
      <c r="DA359" s="1">
        <f t="shared" si="203"/>
        <v>0</v>
      </c>
      <c r="DK359" s="1">
        <f t="shared" si="205"/>
        <v>0</v>
      </c>
      <c r="DL359" s="1">
        <f t="shared" si="206"/>
        <v>0</v>
      </c>
    </row>
    <row r="360" spans="1:116" s="1" customFormat="1" ht="12" customHeight="1">
      <c r="A360" s="1">
        <f t="shared" si="197"/>
        <v>21</v>
      </c>
      <c r="B360" s="4">
        <f t="shared" si="198"/>
        <v>41320</v>
      </c>
      <c r="C360" s="4">
        <f t="shared" si="199"/>
        <v>41326</v>
      </c>
      <c r="D360" s="5" t="s">
        <v>26</v>
      </c>
      <c r="E360" s="1">
        <v>8</v>
      </c>
      <c r="F360" s="5" t="s">
        <v>16</v>
      </c>
      <c r="G360" s="5" t="s">
        <v>16</v>
      </c>
      <c r="H360" s="5" t="s">
        <v>252</v>
      </c>
      <c r="I360" s="5"/>
      <c r="J360" s="70" t="s">
        <v>163</v>
      </c>
      <c r="K360" s="70">
        <v>42.119999999999898</v>
      </c>
      <c r="L360" s="24">
        <f>L359+K360</f>
        <v>114.67999999999981</v>
      </c>
      <c r="M360" s="70">
        <v>2.98</v>
      </c>
      <c r="N360" s="70">
        <v>1266.7</v>
      </c>
      <c r="P360" s="24">
        <f>P359+N360</f>
        <v>3183.36</v>
      </c>
      <c r="Q360" s="55">
        <f t="shared" si="192"/>
        <v>22368.209999999959</v>
      </c>
      <c r="R360" s="24"/>
      <c r="T360" s="70">
        <v>64</v>
      </c>
      <c r="U360" s="70">
        <v>2.1699999999999902</v>
      </c>
      <c r="V360" s="70">
        <v>3.00999999999999</v>
      </c>
      <c r="W360" s="70"/>
      <c r="X360" s="70"/>
      <c r="AA360" s="24"/>
      <c r="AL360" s="69">
        <v>21.85</v>
      </c>
      <c r="AM360" s="39">
        <v>28</v>
      </c>
      <c r="AO360" s="39"/>
      <c r="AP360" s="39"/>
      <c r="AQ360" s="39"/>
      <c r="BF360" s="115">
        <f t="shared" si="200"/>
        <v>6</v>
      </c>
      <c r="BS360" s="1" t="s">
        <v>178</v>
      </c>
      <c r="BT360" s="1">
        <v>116</v>
      </c>
      <c r="BU360" s="1">
        <v>158</v>
      </c>
      <c r="BV360" s="1">
        <v>79</v>
      </c>
      <c r="BW360" s="1">
        <v>1200</v>
      </c>
      <c r="BX360" s="1">
        <v>-42</v>
      </c>
      <c r="BZ360" s="1">
        <v>65</v>
      </c>
      <c r="CA360" s="1">
        <v>28</v>
      </c>
      <c r="CG360" s="39">
        <f t="shared" si="204"/>
        <v>0</v>
      </c>
      <c r="CH360" s="39">
        <f t="shared" si="204"/>
        <v>0</v>
      </c>
      <c r="CI360" s="39">
        <f t="shared" si="204"/>
        <v>0</v>
      </c>
      <c r="CJ360" s="39">
        <f t="shared" si="204"/>
        <v>0</v>
      </c>
      <c r="CK360" s="39">
        <f t="shared" si="204"/>
        <v>0</v>
      </c>
      <c r="CL360" s="39">
        <f t="shared" si="204"/>
        <v>0</v>
      </c>
      <c r="CM360" s="39">
        <f t="shared" si="204"/>
        <v>0</v>
      </c>
      <c r="CO360" s="6"/>
      <c r="CP360" s="6"/>
      <c r="CS360" s="1">
        <f t="shared" si="193"/>
        <v>42.119999999999898</v>
      </c>
      <c r="CT360" s="1">
        <f t="shared" si="194"/>
        <v>0</v>
      </c>
      <c r="CU360" s="1">
        <f t="shared" si="195"/>
        <v>0</v>
      </c>
      <c r="CV360" s="1">
        <f t="shared" si="196"/>
        <v>0</v>
      </c>
      <c r="CY360" s="1">
        <f t="shared" si="202"/>
        <v>783.80999999999904</v>
      </c>
      <c r="DA360" s="1">
        <f t="shared" si="203"/>
        <v>0</v>
      </c>
      <c r="DK360" s="1">
        <f t="shared" si="205"/>
        <v>0</v>
      </c>
      <c r="DL360" s="1">
        <f t="shared" si="206"/>
        <v>0</v>
      </c>
    </row>
    <row r="361" spans="1:116" s="1" customFormat="1" ht="15" customHeight="1">
      <c r="A361" s="1">
        <f t="shared" si="197"/>
        <v>22</v>
      </c>
      <c r="B361" s="4">
        <f t="shared" si="198"/>
        <v>41327</v>
      </c>
      <c r="C361" s="4">
        <f t="shared" si="199"/>
        <v>41333</v>
      </c>
      <c r="D361" s="5" t="s">
        <v>26</v>
      </c>
      <c r="E361" s="1">
        <v>8</v>
      </c>
      <c r="F361" s="5" t="s">
        <v>16</v>
      </c>
      <c r="G361" s="5" t="s">
        <v>16</v>
      </c>
      <c r="H361" s="5" t="s">
        <v>252</v>
      </c>
      <c r="I361" s="5"/>
      <c r="J361" s="5"/>
      <c r="K361" s="70">
        <v>36.479999999999897</v>
      </c>
      <c r="L361" s="1">
        <f>K361</f>
        <v>36.479999999999897</v>
      </c>
      <c r="M361" s="70">
        <v>8.5099999999999891</v>
      </c>
      <c r="N361" s="70">
        <v>1202.0599999999899</v>
      </c>
      <c r="P361" s="1">
        <f>N361</f>
        <v>1202.0599999999899</v>
      </c>
      <c r="Q361" s="55">
        <f t="shared" si="192"/>
        <v>23570.26999999995</v>
      </c>
      <c r="T361" s="70">
        <v>64</v>
      </c>
      <c r="U361" s="70">
        <v>2.1699999999999902</v>
      </c>
      <c r="V361" s="70">
        <v>3.2999999999999901</v>
      </c>
      <c r="W361" s="70"/>
      <c r="X361" s="70"/>
      <c r="AL361" s="69">
        <v>0</v>
      </c>
      <c r="AM361" s="39">
        <v>0</v>
      </c>
      <c r="AO361" s="39"/>
      <c r="AP361" s="39"/>
      <c r="AQ361" s="39"/>
      <c r="BF361" s="115">
        <f t="shared" si="200"/>
        <v>6</v>
      </c>
      <c r="BS361" s="1" t="s">
        <v>179</v>
      </c>
      <c r="BT361" s="1">
        <v>112</v>
      </c>
      <c r="BU361" s="1">
        <v>158</v>
      </c>
      <c r="BV361" s="1">
        <v>79</v>
      </c>
      <c r="BW361" s="1">
        <v>1200</v>
      </c>
      <c r="BX361" s="1">
        <v>-46</v>
      </c>
      <c r="BZ361" s="1">
        <v>65</v>
      </c>
      <c r="CA361" s="1">
        <v>0</v>
      </c>
      <c r="CG361" s="39">
        <f t="shared" ref="CG361:CM366" si="207">CG326</f>
        <v>0</v>
      </c>
      <c r="CH361" s="39">
        <f t="shared" si="207"/>
        <v>0</v>
      </c>
      <c r="CI361" s="39">
        <f t="shared" si="207"/>
        <v>0</v>
      </c>
      <c r="CJ361" s="39">
        <f t="shared" si="207"/>
        <v>0</v>
      </c>
      <c r="CK361" s="39">
        <f t="shared" si="207"/>
        <v>0</v>
      </c>
      <c r="CL361" s="39">
        <f t="shared" si="207"/>
        <v>0</v>
      </c>
      <c r="CM361" s="39">
        <f t="shared" si="207"/>
        <v>0</v>
      </c>
      <c r="CO361" s="6"/>
      <c r="CP361" s="6"/>
      <c r="CS361" s="1">
        <f t="shared" si="193"/>
        <v>36.479999999999897</v>
      </c>
      <c r="CT361" s="1">
        <f t="shared" si="194"/>
        <v>0</v>
      </c>
      <c r="CU361" s="1">
        <f t="shared" si="195"/>
        <v>0</v>
      </c>
      <c r="CV361" s="1">
        <f t="shared" si="196"/>
        <v>0</v>
      </c>
      <c r="CY361" s="1">
        <f t="shared" si="202"/>
        <v>820.28999999999894</v>
      </c>
      <c r="DA361" s="1">
        <f t="shared" si="203"/>
        <v>0</v>
      </c>
      <c r="DK361" s="1">
        <f t="shared" si="205"/>
        <v>0</v>
      </c>
      <c r="DL361" s="1">
        <f t="shared" si="206"/>
        <v>0</v>
      </c>
    </row>
    <row r="362" spans="1:116" s="1" customFormat="1" ht="12" customHeight="1">
      <c r="A362" s="1">
        <f t="shared" si="197"/>
        <v>23</v>
      </c>
      <c r="B362" s="4">
        <f t="shared" si="198"/>
        <v>41334</v>
      </c>
      <c r="C362" s="4">
        <f t="shared" si="199"/>
        <v>41340</v>
      </c>
      <c r="D362" s="5" t="s">
        <v>26</v>
      </c>
      <c r="E362" s="1">
        <v>8</v>
      </c>
      <c r="F362" s="5" t="s">
        <v>16</v>
      </c>
      <c r="G362" s="5" t="s">
        <v>16</v>
      </c>
      <c r="H362" s="5" t="s">
        <v>252</v>
      </c>
      <c r="I362" s="5"/>
      <c r="J362" s="5"/>
      <c r="K362" s="70">
        <v>37.840000000000003</v>
      </c>
      <c r="L362" s="1">
        <f>L361+K362</f>
        <v>74.319999999999908</v>
      </c>
      <c r="M362" s="70">
        <v>5.12</v>
      </c>
      <c r="N362" s="70">
        <v>1131.8499999999899</v>
      </c>
      <c r="P362" s="1">
        <f>P361+N362</f>
        <v>2333.9099999999798</v>
      </c>
      <c r="Q362" s="55">
        <f t="shared" si="192"/>
        <v>24702.119999999941</v>
      </c>
      <c r="T362" s="70">
        <v>64</v>
      </c>
      <c r="U362" s="70">
        <v>2.1699999999999902</v>
      </c>
      <c r="V362" s="70">
        <v>2.99</v>
      </c>
      <c r="W362" s="70"/>
      <c r="X362" s="70"/>
      <c r="AM362" s="39"/>
      <c r="AO362" s="39"/>
      <c r="AP362" s="39"/>
      <c r="AQ362" s="39"/>
      <c r="AT362" s="70">
        <v>0.4</v>
      </c>
      <c r="AV362" s="70">
        <v>0.54</v>
      </c>
      <c r="AW362" s="70">
        <v>0.52</v>
      </c>
      <c r="AX362" s="70">
        <v>0.72</v>
      </c>
      <c r="AY362" s="70">
        <v>0.32</v>
      </c>
      <c r="AZ362" s="70">
        <v>1044.8000000000002</v>
      </c>
      <c r="BA362" s="70">
        <v>52.6</v>
      </c>
      <c r="BD362" s="1">
        <v>54</v>
      </c>
      <c r="BE362" s="1">
        <v>400</v>
      </c>
      <c r="BF362" s="115">
        <f t="shared" si="200"/>
        <v>7</v>
      </c>
      <c r="BS362" s="1" t="s">
        <v>180</v>
      </c>
      <c r="BT362" s="1">
        <v>117</v>
      </c>
      <c r="BU362" s="1">
        <v>158</v>
      </c>
      <c r="BV362" s="1">
        <v>79</v>
      </c>
      <c r="BW362" s="1">
        <v>1200</v>
      </c>
      <c r="BX362" s="1">
        <v>-41</v>
      </c>
      <c r="BZ362" s="1">
        <v>65</v>
      </c>
      <c r="CA362" s="1">
        <v>28</v>
      </c>
      <c r="CG362" s="39">
        <f t="shared" si="207"/>
        <v>0</v>
      </c>
      <c r="CH362" s="39">
        <f t="shared" si="207"/>
        <v>0</v>
      </c>
      <c r="CI362" s="39">
        <f t="shared" si="207"/>
        <v>0</v>
      </c>
      <c r="CJ362" s="39">
        <f t="shared" si="207"/>
        <v>0</v>
      </c>
      <c r="CK362" s="39">
        <f t="shared" si="207"/>
        <v>0</v>
      </c>
      <c r="CL362" s="39">
        <f t="shared" si="207"/>
        <v>0</v>
      </c>
      <c r="CM362" s="39">
        <f t="shared" si="207"/>
        <v>0</v>
      </c>
      <c r="CO362" s="6"/>
      <c r="CP362" s="6"/>
      <c r="CS362" s="1">
        <f t="shared" si="193"/>
        <v>37.840000000000003</v>
      </c>
      <c r="CT362" s="1">
        <f t="shared" si="194"/>
        <v>0</v>
      </c>
      <c r="CU362" s="1">
        <f t="shared" si="195"/>
        <v>0</v>
      </c>
      <c r="CV362" s="1">
        <f t="shared" si="196"/>
        <v>0</v>
      </c>
      <c r="CY362" s="1">
        <f t="shared" si="202"/>
        <v>858.12999999999897</v>
      </c>
      <c r="DA362" s="1">
        <f t="shared" si="203"/>
        <v>0</v>
      </c>
      <c r="DK362" s="1">
        <f t="shared" si="205"/>
        <v>0</v>
      </c>
      <c r="DL362" s="1">
        <f t="shared" si="206"/>
        <v>0</v>
      </c>
    </row>
    <row r="363" spans="1:116" s="1" customFormat="1" ht="15" customHeight="1">
      <c r="A363" s="1">
        <f t="shared" si="197"/>
        <v>24</v>
      </c>
      <c r="B363" s="4">
        <f t="shared" si="198"/>
        <v>41341</v>
      </c>
      <c r="C363" s="4">
        <f t="shared" si="199"/>
        <v>41347</v>
      </c>
      <c r="D363" s="5" t="s">
        <v>26</v>
      </c>
      <c r="E363" s="1">
        <v>8</v>
      </c>
      <c r="F363" s="5" t="s">
        <v>16</v>
      </c>
      <c r="G363" s="5" t="s">
        <v>16</v>
      </c>
      <c r="H363" s="5" t="s">
        <v>252</v>
      </c>
      <c r="I363" s="5"/>
      <c r="J363" s="5"/>
      <c r="K363" s="70">
        <v>38.469999999999899</v>
      </c>
      <c r="L363" s="1">
        <f>L362+K363</f>
        <v>112.78999999999981</v>
      </c>
      <c r="M363" s="70">
        <v>3.0899999999999901</v>
      </c>
      <c r="N363" s="70">
        <v>1231.4000000000001</v>
      </c>
      <c r="P363" s="1">
        <f>P362+N363</f>
        <v>3565.3099999999799</v>
      </c>
      <c r="Q363" s="55">
        <f t="shared" si="192"/>
        <v>25933.519999999942</v>
      </c>
      <c r="T363" s="70">
        <v>64</v>
      </c>
      <c r="U363" s="70">
        <v>2.1699999999999902</v>
      </c>
      <c r="V363" s="70">
        <v>3.2</v>
      </c>
      <c r="W363" s="70"/>
      <c r="X363" s="70"/>
      <c r="AM363" s="39"/>
      <c r="AO363" s="39"/>
      <c r="AP363" s="39"/>
      <c r="AQ363" s="39"/>
      <c r="AT363" s="70">
        <v>1.44</v>
      </c>
      <c r="AV363" s="70">
        <v>0.84</v>
      </c>
      <c r="AW363" s="70">
        <v>1.46</v>
      </c>
      <c r="AX363" s="70">
        <v>4.0999999999999996</v>
      </c>
      <c r="AY363" s="70">
        <v>0.54</v>
      </c>
      <c r="AZ363" s="1">
        <v>803.2</v>
      </c>
      <c r="BA363" s="70">
        <v>54</v>
      </c>
      <c r="BD363" s="1">
        <v>84</v>
      </c>
      <c r="BE363" s="1">
        <v>1440</v>
      </c>
      <c r="BF363" s="115">
        <f t="shared" si="200"/>
        <v>8</v>
      </c>
      <c r="BS363" s="1" t="s">
        <v>181</v>
      </c>
      <c r="BT363" s="1">
        <v>235</v>
      </c>
      <c r="BU363" s="1">
        <v>158</v>
      </c>
      <c r="BV363" s="1">
        <v>79</v>
      </c>
      <c r="BW363" s="1">
        <v>1200</v>
      </c>
      <c r="BX363" s="1">
        <v>77</v>
      </c>
      <c r="BZ363" s="1">
        <v>0</v>
      </c>
      <c r="CA363" s="1">
        <v>38</v>
      </c>
      <c r="CG363" s="39">
        <f t="shared" si="207"/>
        <v>0</v>
      </c>
      <c r="CH363" s="39">
        <f t="shared" si="207"/>
        <v>0</v>
      </c>
      <c r="CI363" s="39">
        <f t="shared" si="207"/>
        <v>0</v>
      </c>
      <c r="CJ363" s="39">
        <f t="shared" si="207"/>
        <v>0</v>
      </c>
      <c r="CK363" s="39">
        <f t="shared" si="207"/>
        <v>0</v>
      </c>
      <c r="CL363" s="39">
        <f t="shared" si="207"/>
        <v>0</v>
      </c>
      <c r="CM363" s="39">
        <f t="shared" si="207"/>
        <v>0</v>
      </c>
      <c r="CO363" s="6"/>
      <c r="CP363" s="6"/>
      <c r="CS363" s="1">
        <f t="shared" si="193"/>
        <v>38.469999999999899</v>
      </c>
      <c r="CT363" s="1">
        <f t="shared" si="194"/>
        <v>0</v>
      </c>
      <c r="CU363" s="1">
        <f t="shared" si="195"/>
        <v>0</v>
      </c>
      <c r="CV363" s="1">
        <f t="shared" si="196"/>
        <v>0</v>
      </c>
      <c r="CY363" s="1">
        <f t="shared" si="202"/>
        <v>896.59999999999889</v>
      </c>
      <c r="DA363" s="1">
        <f t="shared" si="203"/>
        <v>0</v>
      </c>
      <c r="DK363" s="1">
        <f t="shared" si="205"/>
        <v>0</v>
      </c>
      <c r="DL363" s="1">
        <f t="shared" si="206"/>
        <v>0</v>
      </c>
    </row>
    <row r="364" spans="1:116" s="1" customFormat="1" ht="12" customHeight="1">
      <c r="A364" s="1">
        <f t="shared" si="197"/>
        <v>25</v>
      </c>
      <c r="B364" s="4">
        <f t="shared" si="198"/>
        <v>41348</v>
      </c>
      <c r="C364" s="4">
        <f t="shared" si="199"/>
        <v>41354</v>
      </c>
      <c r="D364" s="5" t="s">
        <v>26</v>
      </c>
      <c r="E364" s="1">
        <v>8</v>
      </c>
      <c r="F364" s="5" t="s">
        <v>16</v>
      </c>
      <c r="G364" s="5" t="s">
        <v>16</v>
      </c>
      <c r="H364" s="5" t="s">
        <v>252</v>
      </c>
      <c r="I364" s="5"/>
      <c r="J364" s="5"/>
      <c r="K364" s="70">
        <v>39.130000000000003</v>
      </c>
      <c r="L364" s="1">
        <f>L363+K364</f>
        <v>151.91999999999982</v>
      </c>
      <c r="M364" s="70">
        <v>1.55</v>
      </c>
      <c r="N364" s="70">
        <v>1232.45</v>
      </c>
      <c r="P364" s="1">
        <f>P363+N364</f>
        <v>4797.7599999999802</v>
      </c>
      <c r="Q364" s="55">
        <f t="shared" si="192"/>
        <v>27165.969999999943</v>
      </c>
      <c r="T364" s="70">
        <v>64</v>
      </c>
      <c r="U364" s="70">
        <v>2.1699999999999902</v>
      </c>
      <c r="V364" s="70">
        <v>3.1499999999999901</v>
      </c>
      <c r="W364" s="70">
        <v>14.21</v>
      </c>
      <c r="X364" s="70">
        <v>30.12</v>
      </c>
      <c r="AM364" s="39"/>
      <c r="AO364" s="39"/>
      <c r="AP364" s="39"/>
      <c r="AQ364" s="39"/>
      <c r="AT364" s="70">
        <v>2</v>
      </c>
      <c r="AV364" s="70">
        <v>0.84</v>
      </c>
      <c r="AW364" s="70">
        <v>2.12</v>
      </c>
      <c r="AX364" s="70">
        <v>3.58</v>
      </c>
      <c r="AY364" s="70">
        <v>0.59</v>
      </c>
      <c r="AZ364" s="1">
        <v>359.8</v>
      </c>
      <c r="BA364" s="70">
        <v>60.3</v>
      </c>
      <c r="BD364" s="1">
        <v>84</v>
      </c>
      <c r="BE364" s="1">
        <v>2000</v>
      </c>
      <c r="BF364" s="115">
        <f t="shared" si="200"/>
        <v>9</v>
      </c>
      <c r="BS364" s="1" t="s">
        <v>182</v>
      </c>
      <c r="BT364" s="1">
        <v>209</v>
      </c>
      <c r="BU364" s="1">
        <v>158</v>
      </c>
      <c r="BV364" s="1">
        <v>79</v>
      </c>
      <c r="BW364" s="1">
        <v>1200</v>
      </c>
      <c r="BX364" s="1">
        <v>51</v>
      </c>
      <c r="BZ364" s="1">
        <v>5</v>
      </c>
      <c r="CA364" s="1">
        <v>16</v>
      </c>
      <c r="CB364" s="1">
        <f>AVERAGE(6.14, 5.62)</f>
        <v>5.88</v>
      </c>
      <c r="CG364" s="39">
        <f t="shared" si="207"/>
        <v>0</v>
      </c>
      <c r="CH364" s="39">
        <f t="shared" si="207"/>
        <v>0</v>
      </c>
      <c r="CI364" s="39">
        <f t="shared" si="207"/>
        <v>0</v>
      </c>
      <c r="CJ364" s="39">
        <f t="shared" si="207"/>
        <v>0</v>
      </c>
      <c r="CK364" s="39">
        <f t="shared" si="207"/>
        <v>0</v>
      </c>
      <c r="CL364" s="39">
        <f t="shared" si="207"/>
        <v>0</v>
      </c>
      <c r="CM364" s="39">
        <f t="shared" si="207"/>
        <v>0</v>
      </c>
      <c r="CO364" s="6"/>
      <c r="CP364" s="6"/>
      <c r="CS364" s="1">
        <f t="shared" si="193"/>
        <v>39.130000000000003</v>
      </c>
      <c r="CT364" s="1">
        <f t="shared" si="194"/>
        <v>0</v>
      </c>
      <c r="CU364" s="1">
        <f t="shared" si="195"/>
        <v>0</v>
      </c>
      <c r="CV364" s="1">
        <f t="shared" si="196"/>
        <v>0</v>
      </c>
      <c r="CY364" s="1">
        <f t="shared" si="202"/>
        <v>935.72999999999888</v>
      </c>
      <c r="DA364" s="1">
        <f t="shared" si="203"/>
        <v>0</v>
      </c>
      <c r="DK364" s="1">
        <f t="shared" si="205"/>
        <v>0</v>
      </c>
      <c r="DL364" s="1">
        <f t="shared" si="206"/>
        <v>0</v>
      </c>
    </row>
    <row r="365" spans="1:116" s="1" customFormat="1" ht="12" customHeight="1">
      <c r="A365" s="1">
        <f t="shared" si="197"/>
        <v>26</v>
      </c>
      <c r="B365" s="4">
        <f t="shared" si="198"/>
        <v>41355</v>
      </c>
      <c r="C365" s="4">
        <f t="shared" si="199"/>
        <v>41361</v>
      </c>
      <c r="D365" s="5" t="s">
        <v>26</v>
      </c>
      <c r="E365" s="1">
        <v>8</v>
      </c>
      <c r="F365" s="5" t="s">
        <v>16</v>
      </c>
      <c r="G365" s="5" t="s">
        <v>16</v>
      </c>
      <c r="H365" s="5" t="s">
        <v>252</v>
      </c>
      <c r="I365" s="5"/>
      <c r="J365" s="5"/>
      <c r="K365" s="70">
        <v>33.119999999999898</v>
      </c>
      <c r="L365" s="1">
        <f>L364+K365</f>
        <v>185.03999999999971</v>
      </c>
      <c r="M365" s="70">
        <v>7.8799999999999901</v>
      </c>
      <c r="N365" s="70">
        <v>1064.17</v>
      </c>
      <c r="P365" s="1">
        <f>P364+N365</f>
        <v>5861.9299999999803</v>
      </c>
      <c r="Q365" s="55">
        <f t="shared" si="192"/>
        <v>28230.139999999941</v>
      </c>
      <c r="T365" s="70">
        <v>81</v>
      </c>
      <c r="U365" s="70">
        <v>4.46</v>
      </c>
      <c r="V365" s="70">
        <v>3.21</v>
      </c>
      <c r="W365" s="70"/>
      <c r="X365" s="70"/>
      <c r="AM365" s="39"/>
      <c r="AO365" s="39"/>
      <c r="AP365" s="39"/>
      <c r="AQ365" s="39"/>
      <c r="BF365" s="115">
        <f t="shared" si="200"/>
        <v>9</v>
      </c>
      <c r="BS365" s="1" t="s">
        <v>183</v>
      </c>
      <c r="BT365" s="1">
        <v>188</v>
      </c>
      <c r="BU365" s="1">
        <v>158</v>
      </c>
      <c r="BV365" s="1">
        <v>79</v>
      </c>
      <c r="BW365" s="1">
        <v>1200</v>
      </c>
      <c r="BX365" s="1">
        <v>30</v>
      </c>
      <c r="BZ365" s="1">
        <v>35</v>
      </c>
      <c r="CA365" s="1">
        <v>18</v>
      </c>
      <c r="CB365" s="1">
        <f>AVERAGE(6.14,5.62)</f>
        <v>5.88</v>
      </c>
      <c r="CG365" s="39">
        <f t="shared" si="207"/>
        <v>0</v>
      </c>
      <c r="CH365" s="39">
        <f t="shared" si="207"/>
        <v>0</v>
      </c>
      <c r="CI365" s="39">
        <f t="shared" si="207"/>
        <v>0</v>
      </c>
      <c r="CJ365" s="39">
        <f t="shared" si="207"/>
        <v>0</v>
      </c>
      <c r="CK365" s="39">
        <f t="shared" si="207"/>
        <v>0</v>
      </c>
      <c r="CL365" s="39">
        <f t="shared" si="207"/>
        <v>0</v>
      </c>
      <c r="CM365" s="39">
        <f t="shared" si="207"/>
        <v>0</v>
      </c>
      <c r="CO365" s="6"/>
      <c r="CP365" s="6"/>
      <c r="CS365" s="1">
        <f t="shared" si="193"/>
        <v>33.119999999999898</v>
      </c>
      <c r="CT365" s="1">
        <f t="shared" si="194"/>
        <v>0</v>
      </c>
      <c r="CU365" s="1">
        <f t="shared" si="195"/>
        <v>0</v>
      </c>
      <c r="CV365" s="1">
        <f t="shared" si="196"/>
        <v>0</v>
      </c>
      <c r="CY365" s="1">
        <f t="shared" si="202"/>
        <v>968.84999999999877</v>
      </c>
      <c r="DA365" s="1">
        <f t="shared" si="203"/>
        <v>0</v>
      </c>
      <c r="DK365" s="1">
        <f t="shared" si="205"/>
        <v>0</v>
      </c>
      <c r="DL365" s="1">
        <f t="shared" si="206"/>
        <v>0</v>
      </c>
    </row>
    <row r="366" spans="1:116" s="1" customFormat="1" ht="12" customHeight="1">
      <c r="A366" s="1">
        <f t="shared" si="197"/>
        <v>27</v>
      </c>
      <c r="B366" s="4">
        <f t="shared" si="198"/>
        <v>41362</v>
      </c>
      <c r="C366" s="4">
        <f t="shared" si="199"/>
        <v>41368</v>
      </c>
      <c r="D366" s="5" t="s">
        <v>26</v>
      </c>
      <c r="E366" s="1">
        <v>8</v>
      </c>
      <c r="F366" s="5" t="s">
        <v>16</v>
      </c>
      <c r="G366" s="5" t="s">
        <v>16</v>
      </c>
      <c r="H366" s="5" t="s">
        <v>252</v>
      </c>
      <c r="I366" s="5"/>
      <c r="J366" s="70" t="s">
        <v>164</v>
      </c>
      <c r="K366" s="70">
        <v>15.93</v>
      </c>
      <c r="L366" s="24">
        <f>L365+K366</f>
        <v>200.96999999999971</v>
      </c>
      <c r="M366" s="70">
        <v>4.33</v>
      </c>
      <c r="N366" s="70">
        <v>653.63999999999896</v>
      </c>
      <c r="P366" s="24">
        <f>P365+N366</f>
        <v>6515.5699999999797</v>
      </c>
      <c r="Q366" s="55">
        <f t="shared" si="192"/>
        <v>28883.779999999941</v>
      </c>
      <c r="R366" s="24"/>
      <c r="S366" s="1">
        <v>20</v>
      </c>
      <c r="T366" s="70">
        <v>81</v>
      </c>
      <c r="U366" s="70">
        <v>4.46</v>
      </c>
      <c r="V366" s="70">
        <v>4.0999999999999899</v>
      </c>
      <c r="W366" s="70"/>
      <c r="X366" s="70"/>
      <c r="AA366" s="24"/>
      <c r="AM366" s="39"/>
      <c r="AO366" s="39"/>
      <c r="AP366" s="39"/>
      <c r="AQ366" s="39"/>
      <c r="BF366" s="115">
        <f t="shared" si="200"/>
        <v>9</v>
      </c>
      <c r="BS366" s="1" t="s">
        <v>184</v>
      </c>
      <c r="BT366" s="1">
        <v>187</v>
      </c>
      <c r="BU366" s="1">
        <v>158</v>
      </c>
      <c r="BV366" s="1">
        <v>79</v>
      </c>
      <c r="BW366" s="1">
        <v>1200</v>
      </c>
      <c r="BX366" s="1">
        <v>29</v>
      </c>
      <c r="BZ366" s="1">
        <v>35</v>
      </c>
      <c r="CA366" s="1">
        <v>36</v>
      </c>
      <c r="CB366" s="1" t="s">
        <v>257</v>
      </c>
      <c r="CC366" s="1" t="s">
        <v>272</v>
      </c>
      <c r="CG366" s="39">
        <f t="shared" si="207"/>
        <v>0</v>
      </c>
      <c r="CH366" s="39">
        <f t="shared" si="207"/>
        <v>0</v>
      </c>
      <c r="CI366" s="39">
        <f t="shared" si="207"/>
        <v>0</v>
      </c>
      <c r="CJ366" s="39">
        <f t="shared" si="207"/>
        <v>0</v>
      </c>
      <c r="CK366" s="39">
        <f t="shared" si="207"/>
        <v>0</v>
      </c>
      <c r="CL366" s="39">
        <f t="shared" si="207"/>
        <v>0</v>
      </c>
      <c r="CM366" s="39">
        <f t="shared" si="207"/>
        <v>0</v>
      </c>
      <c r="CO366" s="6"/>
      <c r="CP366" s="6"/>
      <c r="CS366" s="1">
        <f t="shared" si="193"/>
        <v>15.93</v>
      </c>
      <c r="CT366" s="1">
        <f t="shared" si="194"/>
        <v>0</v>
      </c>
      <c r="CU366" s="1">
        <f t="shared" si="195"/>
        <v>0</v>
      </c>
      <c r="CV366" s="1">
        <f t="shared" si="196"/>
        <v>0</v>
      </c>
      <c r="CY366" s="1">
        <f t="shared" si="202"/>
        <v>984.77999999999872</v>
      </c>
      <c r="DA366" s="1">
        <f t="shared" si="203"/>
        <v>0</v>
      </c>
      <c r="DK366" s="1">
        <f t="shared" si="205"/>
        <v>0</v>
      </c>
      <c r="DL366" s="1">
        <f t="shared" si="206"/>
        <v>0</v>
      </c>
    </row>
    <row r="367" spans="1:116" s="1" customFormat="1" ht="15" customHeight="1">
      <c r="A367" s="1">
        <f t="shared" si="197"/>
        <v>28</v>
      </c>
      <c r="B367" s="4">
        <f t="shared" si="198"/>
        <v>41369</v>
      </c>
      <c r="C367" s="4">
        <f t="shared" si="199"/>
        <v>41375</v>
      </c>
      <c r="D367" s="5" t="s">
        <v>26</v>
      </c>
      <c r="E367" s="1">
        <v>8</v>
      </c>
      <c r="F367" s="5" t="s">
        <v>16</v>
      </c>
      <c r="G367" s="5" t="s">
        <v>16</v>
      </c>
      <c r="H367" s="5" t="s">
        <v>252</v>
      </c>
      <c r="I367" s="5"/>
      <c r="J367" s="5"/>
      <c r="K367" s="70">
        <v>19.690000000000001</v>
      </c>
      <c r="L367" s="1">
        <f>K367</f>
        <v>19.690000000000001</v>
      </c>
      <c r="M367" s="70">
        <v>0.53</v>
      </c>
      <c r="N367" s="70">
        <v>657.28999999999905</v>
      </c>
      <c r="P367" s="1">
        <f>N367</f>
        <v>657.28999999999905</v>
      </c>
      <c r="Q367" s="55">
        <f t="shared" si="192"/>
        <v>29541.069999999942</v>
      </c>
      <c r="T367" s="70">
        <v>45</v>
      </c>
      <c r="U367" s="70">
        <v>1.1699999999999899</v>
      </c>
      <c r="V367" s="70">
        <v>3.3399999999999901</v>
      </c>
      <c r="W367" s="70"/>
      <c r="X367" s="70"/>
      <c r="AM367" s="39"/>
      <c r="AO367" s="39"/>
      <c r="AP367" s="39"/>
      <c r="AQ367" s="39"/>
      <c r="BF367" s="115">
        <f t="shared" si="200"/>
        <v>9</v>
      </c>
      <c r="CG367" s="116">
        <v>15.51</v>
      </c>
      <c r="CH367" s="116">
        <v>55.737142857142864</v>
      </c>
      <c r="CI367" s="116">
        <v>1.0542857142857143</v>
      </c>
      <c r="CJ367" s="116">
        <v>16.767142857142858</v>
      </c>
      <c r="CK367" s="116">
        <v>25.419999999999998</v>
      </c>
      <c r="CL367" s="116">
        <v>0</v>
      </c>
      <c r="CM367" s="116">
        <v>1.2314285714285713</v>
      </c>
      <c r="CO367" s="6"/>
      <c r="CP367" s="6"/>
      <c r="CS367" s="1">
        <f t="shared" si="193"/>
        <v>19.690000000000001</v>
      </c>
      <c r="CT367" s="1">
        <f t="shared" si="194"/>
        <v>0</v>
      </c>
      <c r="CU367" s="1">
        <f t="shared" si="195"/>
        <v>0</v>
      </c>
      <c r="CV367" s="1">
        <f t="shared" si="196"/>
        <v>0</v>
      </c>
      <c r="CY367" s="1">
        <f t="shared" si="202"/>
        <v>1004.4699999999988</v>
      </c>
      <c r="DA367" s="1">
        <f t="shared" si="203"/>
        <v>0</v>
      </c>
      <c r="DK367" s="1">
        <f t="shared" si="205"/>
        <v>0</v>
      </c>
      <c r="DL367" s="1">
        <f t="shared" si="206"/>
        <v>0</v>
      </c>
    </row>
    <row r="368" spans="1:116" s="1" customFormat="1" ht="12" customHeight="1">
      <c r="A368" s="1">
        <f t="shared" si="197"/>
        <v>29</v>
      </c>
      <c r="B368" s="4">
        <f t="shared" si="198"/>
        <v>41376</v>
      </c>
      <c r="C368" s="4">
        <f t="shared" si="199"/>
        <v>41382</v>
      </c>
      <c r="D368" s="5" t="s">
        <v>26</v>
      </c>
      <c r="E368" s="1">
        <v>8</v>
      </c>
      <c r="F368" s="5" t="s">
        <v>16</v>
      </c>
      <c r="G368" s="5" t="s">
        <v>16</v>
      </c>
      <c r="H368" s="5" t="s">
        <v>252</v>
      </c>
      <c r="I368" s="5"/>
      <c r="J368" s="5"/>
      <c r="K368" s="70">
        <v>19.3</v>
      </c>
      <c r="L368" s="1">
        <f t="shared" ref="L368:L374" si="208">L367+K368</f>
        <v>38.99</v>
      </c>
      <c r="M368" s="70">
        <v>0.33</v>
      </c>
      <c r="N368" s="70">
        <v>594.02999999999895</v>
      </c>
      <c r="P368" s="1">
        <f t="shared" ref="P368:P374" si="209">P367+N368</f>
        <v>1251.3199999999979</v>
      </c>
      <c r="Q368" s="55">
        <f t="shared" si="192"/>
        <v>30135.09999999994</v>
      </c>
      <c r="T368" s="70">
        <v>45</v>
      </c>
      <c r="U368" s="70">
        <v>1.1699999999999899</v>
      </c>
      <c r="V368" s="70">
        <v>3.08</v>
      </c>
      <c r="W368" s="70">
        <v>3.25</v>
      </c>
      <c r="X368" s="70">
        <v>3.59</v>
      </c>
      <c r="AM368" s="39"/>
      <c r="AO368" s="39"/>
      <c r="AP368" s="39"/>
      <c r="AQ368" s="39"/>
      <c r="BF368" s="115">
        <f t="shared" si="200"/>
        <v>9</v>
      </c>
      <c r="CG368" s="116">
        <v>19.134285714285713</v>
      </c>
      <c r="CH368" s="116">
        <v>55.631428571428572</v>
      </c>
      <c r="CI368" s="116">
        <v>1.2857142857142858</v>
      </c>
      <c r="CJ368" s="116">
        <v>13.659999999999998</v>
      </c>
      <c r="CK368" s="116">
        <v>25.159999999999997</v>
      </c>
      <c r="CL368" s="116">
        <v>0</v>
      </c>
      <c r="CM368" s="116">
        <v>1.4285714285714288</v>
      </c>
      <c r="CO368" s="6"/>
      <c r="CP368" s="6"/>
      <c r="CS368" s="1">
        <f t="shared" si="193"/>
        <v>19.3</v>
      </c>
      <c r="CT368" s="1">
        <f t="shared" si="194"/>
        <v>0</v>
      </c>
      <c r="CU368" s="1">
        <f t="shared" si="195"/>
        <v>0</v>
      </c>
      <c r="CV368" s="1">
        <f t="shared" si="196"/>
        <v>0</v>
      </c>
      <c r="CY368" s="1">
        <f t="shared" si="202"/>
        <v>1023.7699999999987</v>
      </c>
      <c r="DA368" s="1">
        <f t="shared" si="203"/>
        <v>0</v>
      </c>
      <c r="DK368" s="1">
        <f t="shared" si="205"/>
        <v>0</v>
      </c>
      <c r="DL368" s="1">
        <f t="shared" si="206"/>
        <v>0</v>
      </c>
    </row>
    <row r="369" spans="1:116" s="1" customFormat="1" ht="12" customHeight="1">
      <c r="A369" s="1">
        <f t="shared" si="197"/>
        <v>30</v>
      </c>
      <c r="B369" s="4">
        <f t="shared" si="198"/>
        <v>41383</v>
      </c>
      <c r="C369" s="4">
        <f t="shared" si="199"/>
        <v>41389</v>
      </c>
      <c r="D369" s="5" t="s">
        <v>26</v>
      </c>
      <c r="E369" s="1">
        <v>8</v>
      </c>
      <c r="F369" s="5" t="s">
        <v>16</v>
      </c>
      <c r="G369" s="5" t="s">
        <v>16</v>
      </c>
      <c r="H369" s="5" t="s">
        <v>252</v>
      </c>
      <c r="I369" s="5"/>
      <c r="J369" s="5"/>
      <c r="K369" s="70">
        <v>19.77</v>
      </c>
      <c r="L369" s="1">
        <f t="shared" si="208"/>
        <v>58.760000000000005</v>
      </c>
      <c r="M369" s="70">
        <v>0.02</v>
      </c>
      <c r="N369" s="70">
        <v>734.26999999999896</v>
      </c>
      <c r="P369" s="1">
        <f t="shared" si="209"/>
        <v>1985.589999999997</v>
      </c>
      <c r="Q369" s="55">
        <f t="shared" si="192"/>
        <v>30869.369999999941</v>
      </c>
      <c r="T369" s="70">
        <v>81</v>
      </c>
      <c r="U369" s="70">
        <v>4.58</v>
      </c>
      <c r="V369" s="70">
        <v>3.71</v>
      </c>
      <c r="W369" s="70">
        <v>13.42</v>
      </c>
      <c r="X369" s="70">
        <v>28.67</v>
      </c>
      <c r="AM369" s="39"/>
      <c r="AO369" s="39"/>
      <c r="AP369" s="39"/>
      <c r="AQ369" s="39"/>
      <c r="BF369" s="115">
        <f t="shared" si="200"/>
        <v>9</v>
      </c>
      <c r="CG369" s="116">
        <v>13.917142857142858</v>
      </c>
      <c r="CH369" s="116">
        <v>60.752857142857138</v>
      </c>
      <c r="CI369" s="116">
        <v>0.79999999999999993</v>
      </c>
      <c r="CJ369" s="116">
        <v>11.865714285714287</v>
      </c>
      <c r="CK369" s="116">
        <v>17.529999999999998</v>
      </c>
      <c r="CL369" s="116">
        <v>0</v>
      </c>
      <c r="CM369" s="116">
        <v>0.89571428571428569</v>
      </c>
      <c r="CO369" s="6"/>
      <c r="CP369" s="6"/>
      <c r="CS369" s="1">
        <f t="shared" si="193"/>
        <v>19.77</v>
      </c>
      <c r="CT369" s="1">
        <f t="shared" si="194"/>
        <v>0</v>
      </c>
      <c r="CU369" s="1">
        <f t="shared" si="195"/>
        <v>0</v>
      </c>
      <c r="CV369" s="1">
        <f t="shared" si="196"/>
        <v>0</v>
      </c>
      <c r="CY369" s="1">
        <f t="shared" si="202"/>
        <v>1043.5399999999988</v>
      </c>
      <c r="DA369" s="1">
        <f t="shared" si="203"/>
        <v>0</v>
      </c>
      <c r="DK369" s="1">
        <f t="shared" si="205"/>
        <v>0</v>
      </c>
      <c r="DL369" s="1">
        <f t="shared" si="206"/>
        <v>0</v>
      </c>
    </row>
    <row r="370" spans="1:116" s="1" customFormat="1" ht="12" customHeight="1">
      <c r="A370" s="1">
        <f t="shared" si="197"/>
        <v>31</v>
      </c>
      <c r="B370" s="4">
        <f t="shared" si="198"/>
        <v>41390</v>
      </c>
      <c r="C370" s="4">
        <f t="shared" si="199"/>
        <v>41396</v>
      </c>
      <c r="D370" s="5" t="s">
        <v>26</v>
      </c>
      <c r="E370" s="1">
        <v>8</v>
      </c>
      <c r="F370" s="5" t="s">
        <v>16</v>
      </c>
      <c r="G370" s="5" t="s">
        <v>16</v>
      </c>
      <c r="H370" s="5" t="s">
        <v>252</v>
      </c>
      <c r="I370" s="5"/>
      <c r="J370" s="5"/>
      <c r="K370" s="70">
        <v>20.1099999999999</v>
      </c>
      <c r="L370" s="1">
        <f t="shared" si="208"/>
        <v>78.869999999999905</v>
      </c>
      <c r="M370" s="70">
        <v>2.2200000000000002</v>
      </c>
      <c r="N370" s="70">
        <v>989.37</v>
      </c>
      <c r="P370" s="1">
        <f t="shared" si="209"/>
        <v>2974.9599999999969</v>
      </c>
      <c r="Q370" s="55">
        <f t="shared" si="192"/>
        <v>31858.73999999994</v>
      </c>
      <c r="T370" s="70">
        <v>88</v>
      </c>
      <c r="U370" s="70">
        <v>7.5599999999999898</v>
      </c>
      <c r="V370" s="70">
        <v>4.9199999999999902</v>
      </c>
      <c r="W370" s="70">
        <v>19.48</v>
      </c>
      <c r="X370" s="70">
        <v>46.57</v>
      </c>
      <c r="AM370" s="39"/>
      <c r="AO370" s="39"/>
      <c r="AP370" s="39"/>
      <c r="AQ370" s="39"/>
      <c r="BF370" s="115">
        <f t="shared" si="200"/>
        <v>9</v>
      </c>
      <c r="CG370" s="116">
        <v>16.511428571428574</v>
      </c>
      <c r="CH370" s="116">
        <v>52.027142857142849</v>
      </c>
      <c r="CI370" s="116">
        <v>1.3057142857142858</v>
      </c>
      <c r="CJ370" s="116">
        <v>12.680000000000001</v>
      </c>
      <c r="CK370" s="116">
        <v>21.089999999999996</v>
      </c>
      <c r="CL370" s="116">
        <v>0</v>
      </c>
      <c r="CM370" s="116">
        <v>0.80142857142857138</v>
      </c>
      <c r="CO370" s="6"/>
      <c r="CP370" s="6"/>
      <c r="CS370" s="1">
        <f t="shared" si="193"/>
        <v>20.1099999999999</v>
      </c>
      <c r="CT370" s="1">
        <f t="shared" si="194"/>
        <v>0</v>
      </c>
      <c r="CU370" s="1">
        <f t="shared" si="195"/>
        <v>0</v>
      </c>
      <c r="CV370" s="1">
        <f t="shared" si="196"/>
        <v>0</v>
      </c>
      <c r="CY370" s="1">
        <f t="shared" si="202"/>
        <v>1063.6499999999987</v>
      </c>
      <c r="DA370" s="1">
        <f t="shared" si="203"/>
        <v>0</v>
      </c>
      <c r="DK370" s="1">
        <f t="shared" si="205"/>
        <v>0</v>
      </c>
      <c r="DL370" s="1">
        <f t="shared" si="206"/>
        <v>0</v>
      </c>
    </row>
    <row r="371" spans="1:116" s="1" customFormat="1" ht="12" customHeight="1">
      <c r="A371" s="1">
        <f t="shared" si="197"/>
        <v>32</v>
      </c>
      <c r="B371" s="4">
        <f t="shared" si="198"/>
        <v>41397</v>
      </c>
      <c r="C371" s="4">
        <f t="shared" si="199"/>
        <v>41403</v>
      </c>
      <c r="D371" s="5" t="s">
        <v>26</v>
      </c>
      <c r="E371" s="1">
        <v>8</v>
      </c>
      <c r="F371" s="5" t="s">
        <v>16</v>
      </c>
      <c r="G371" s="5" t="s">
        <v>16</v>
      </c>
      <c r="H371" s="5" t="s">
        <v>252</v>
      </c>
      <c r="I371" s="5"/>
      <c r="J371" s="5"/>
      <c r="K371" s="70">
        <v>28.1099999999999</v>
      </c>
      <c r="L371" s="1">
        <f t="shared" si="208"/>
        <v>106.97999999999981</v>
      </c>
      <c r="M371" s="70">
        <v>0</v>
      </c>
      <c r="N371" s="70">
        <v>891.29999999999905</v>
      </c>
      <c r="P371" s="1">
        <f t="shared" si="209"/>
        <v>3866.2599999999957</v>
      </c>
      <c r="Q371" s="55">
        <f t="shared" si="192"/>
        <v>32750.039999999939</v>
      </c>
      <c r="T371" s="70">
        <v>88</v>
      </c>
      <c r="U371" s="70">
        <v>7.5599999999999898</v>
      </c>
      <c r="V371" s="70">
        <v>3.1699999999999902</v>
      </c>
      <c r="W371" s="70">
        <v>19.41</v>
      </c>
      <c r="X371" s="70">
        <v>46.47</v>
      </c>
      <c r="AM371" s="39"/>
      <c r="AO371" s="39"/>
      <c r="AP371" s="39"/>
      <c r="AQ371" s="39"/>
      <c r="BF371" s="115">
        <f t="shared" si="200"/>
        <v>9</v>
      </c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C371" s="70"/>
      <c r="CD371" s="70"/>
      <c r="CE371" s="70"/>
      <c r="CF371" s="70"/>
      <c r="CG371" s="116">
        <v>11.912857142857144</v>
      </c>
      <c r="CH371" s="116">
        <v>50.888571428571424</v>
      </c>
      <c r="CI371" s="116">
        <v>1.06</v>
      </c>
      <c r="CJ371" s="116">
        <v>13.141428571428573</v>
      </c>
      <c r="CK371" s="116">
        <v>21.32</v>
      </c>
      <c r="CL371" s="116">
        <v>0</v>
      </c>
      <c r="CM371" s="116">
        <v>1.5757142857142858</v>
      </c>
      <c r="CO371" s="6"/>
      <c r="CP371" s="6"/>
      <c r="CS371" s="1">
        <f t="shared" si="193"/>
        <v>28.1099999999999</v>
      </c>
      <c r="CT371" s="1">
        <f t="shared" si="194"/>
        <v>0</v>
      </c>
      <c r="CU371" s="1">
        <f t="shared" si="195"/>
        <v>0</v>
      </c>
      <c r="CV371" s="1">
        <f t="shared" si="196"/>
        <v>0</v>
      </c>
      <c r="CY371" s="1">
        <f t="shared" si="202"/>
        <v>1091.7599999999986</v>
      </c>
      <c r="DA371" s="1">
        <f t="shared" si="203"/>
        <v>0</v>
      </c>
      <c r="DK371" s="1">
        <f t="shared" si="205"/>
        <v>0</v>
      </c>
      <c r="DL371" s="1">
        <f t="shared" si="206"/>
        <v>0</v>
      </c>
    </row>
    <row r="372" spans="1:116" s="1" customFormat="1" ht="12" customHeight="1">
      <c r="A372" s="1">
        <f t="shared" si="197"/>
        <v>33</v>
      </c>
      <c r="B372" s="4">
        <f t="shared" si="198"/>
        <v>41404</v>
      </c>
      <c r="C372" s="4">
        <f t="shared" si="199"/>
        <v>41410</v>
      </c>
      <c r="D372" s="5" t="s">
        <v>26</v>
      </c>
      <c r="E372" s="1">
        <v>8</v>
      </c>
      <c r="F372" s="5" t="s">
        <v>16</v>
      </c>
      <c r="G372" s="5" t="s">
        <v>16</v>
      </c>
      <c r="H372" s="5" t="s">
        <v>252</v>
      </c>
      <c r="I372" s="5"/>
      <c r="J372" s="5"/>
      <c r="K372" s="70">
        <v>17.989999999999899</v>
      </c>
      <c r="L372" s="1">
        <f t="shared" si="208"/>
        <v>124.9699999999997</v>
      </c>
      <c r="M372" s="70">
        <v>1.43999999999999</v>
      </c>
      <c r="N372" s="70">
        <v>795.72</v>
      </c>
      <c r="P372" s="1">
        <f t="shared" si="209"/>
        <v>4661.9799999999959</v>
      </c>
      <c r="Q372" s="55">
        <f t="shared" si="192"/>
        <v>33545.759999999937</v>
      </c>
      <c r="T372" s="70">
        <v>90</v>
      </c>
      <c r="U372" s="70">
        <v>7.6299999999999901</v>
      </c>
      <c r="V372" s="70">
        <v>4.4199999999999902</v>
      </c>
      <c r="W372" s="70"/>
      <c r="X372" s="70"/>
      <c r="AM372" s="39"/>
      <c r="AO372" s="39"/>
      <c r="AP372" s="39"/>
      <c r="AQ372" s="39"/>
      <c r="BF372" s="115">
        <f t="shared" si="200"/>
        <v>9</v>
      </c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C372" s="70"/>
      <c r="CD372" s="70"/>
      <c r="CE372" s="70"/>
      <c r="CF372" s="70"/>
      <c r="CG372" s="116">
        <v>12.858571428571427</v>
      </c>
      <c r="CH372" s="116">
        <v>51.79</v>
      </c>
      <c r="CI372" s="116">
        <v>1.0457142857142858</v>
      </c>
      <c r="CJ372" s="116">
        <v>11.762857142857143</v>
      </c>
      <c r="CK372" s="116">
        <v>18.54</v>
      </c>
      <c r="CL372" s="116">
        <v>0</v>
      </c>
      <c r="CM372" s="116">
        <v>1.2842857142857143</v>
      </c>
      <c r="CO372" s="6"/>
      <c r="CP372" s="6"/>
      <c r="CS372" s="1">
        <f t="shared" si="193"/>
        <v>17.989999999999899</v>
      </c>
      <c r="CT372" s="1">
        <f t="shared" si="194"/>
        <v>0</v>
      </c>
      <c r="CU372" s="1">
        <f t="shared" si="195"/>
        <v>0</v>
      </c>
      <c r="CV372" s="1">
        <f t="shared" si="196"/>
        <v>0</v>
      </c>
      <c r="CY372" s="1">
        <f t="shared" si="202"/>
        <v>1109.7499999999986</v>
      </c>
      <c r="DA372" s="1">
        <f t="shared" si="203"/>
        <v>0</v>
      </c>
      <c r="DK372" s="1">
        <f t="shared" si="205"/>
        <v>0</v>
      </c>
      <c r="DL372" s="1">
        <f t="shared" si="206"/>
        <v>0</v>
      </c>
    </row>
    <row r="373" spans="1:116" s="1" customFormat="1" ht="15" customHeight="1">
      <c r="A373" s="1">
        <f t="shared" si="197"/>
        <v>34</v>
      </c>
      <c r="B373" s="4">
        <f t="shared" si="198"/>
        <v>41411</v>
      </c>
      <c r="C373" s="4">
        <f t="shared" si="199"/>
        <v>41417</v>
      </c>
      <c r="D373" s="5" t="s">
        <v>26</v>
      </c>
      <c r="E373" s="1">
        <v>8</v>
      </c>
      <c r="F373" s="5" t="s">
        <v>16</v>
      </c>
      <c r="G373" s="5" t="s">
        <v>16</v>
      </c>
      <c r="H373" s="5" t="s">
        <v>252</v>
      </c>
      <c r="I373" s="5"/>
      <c r="J373" s="5"/>
      <c r="K373" s="70">
        <v>19.329999999999899</v>
      </c>
      <c r="L373" s="1">
        <f t="shared" si="208"/>
        <v>144.29999999999961</v>
      </c>
      <c r="M373" s="70">
        <v>0.27</v>
      </c>
      <c r="N373" s="70">
        <v>745.51999999999896</v>
      </c>
      <c r="P373" s="1">
        <f t="shared" si="209"/>
        <v>5407.4999999999945</v>
      </c>
      <c r="Q373" s="55">
        <f t="shared" si="192"/>
        <v>34291.279999999933</v>
      </c>
      <c r="T373" s="70">
        <v>91</v>
      </c>
      <c r="U373" s="70">
        <v>7.6299999999999901</v>
      </c>
      <c r="V373" s="70">
        <v>3.8599999999999901</v>
      </c>
      <c r="W373" s="70">
        <v>19.89</v>
      </c>
      <c r="X373" s="70">
        <v>47.63</v>
      </c>
      <c r="AM373" s="39"/>
      <c r="AO373" s="39"/>
      <c r="AP373" s="39"/>
      <c r="AQ373" s="39"/>
      <c r="BF373" s="115">
        <f t="shared" si="200"/>
        <v>9</v>
      </c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C373" s="70"/>
      <c r="CD373" s="70"/>
      <c r="CE373" s="70"/>
      <c r="CF373" s="70"/>
      <c r="CG373" s="116">
        <v>14.55857142857143</v>
      </c>
      <c r="CH373" s="116">
        <v>57.211428571428577</v>
      </c>
      <c r="CI373" s="116">
        <v>0.88285714285714278</v>
      </c>
      <c r="CJ373" s="116">
        <v>10.261428571428571</v>
      </c>
      <c r="CK373" s="116">
        <v>15.91</v>
      </c>
      <c r="CL373" s="116">
        <v>0</v>
      </c>
      <c r="CM373" s="116">
        <v>1.2657142857142856</v>
      </c>
      <c r="CO373" s="6"/>
      <c r="CP373" s="6"/>
      <c r="CS373" s="1">
        <f t="shared" si="193"/>
        <v>19.329999999999899</v>
      </c>
      <c r="CT373" s="1">
        <f t="shared" si="194"/>
        <v>0</v>
      </c>
      <c r="CU373" s="1">
        <f t="shared" si="195"/>
        <v>0</v>
      </c>
      <c r="CV373" s="1">
        <f t="shared" si="196"/>
        <v>0</v>
      </c>
      <c r="CY373" s="1">
        <f t="shared" si="202"/>
        <v>1129.0799999999986</v>
      </c>
      <c r="DA373" s="1">
        <f t="shared" si="203"/>
        <v>0</v>
      </c>
      <c r="DK373" s="1">
        <f t="shared" si="205"/>
        <v>0</v>
      </c>
      <c r="DL373" s="1">
        <f t="shared" si="206"/>
        <v>0</v>
      </c>
    </row>
    <row r="374" spans="1:116" s="1" customFormat="1" ht="12" customHeight="1">
      <c r="A374" s="1">
        <f t="shared" si="197"/>
        <v>35</v>
      </c>
      <c r="B374" s="4">
        <f t="shared" si="198"/>
        <v>41418</v>
      </c>
      <c r="C374" s="4">
        <f t="shared" si="199"/>
        <v>41424</v>
      </c>
      <c r="D374" s="5" t="s">
        <v>26</v>
      </c>
      <c r="E374" s="1">
        <v>8</v>
      </c>
      <c r="F374" s="5" t="s">
        <v>16</v>
      </c>
      <c r="G374" s="5" t="s">
        <v>16</v>
      </c>
      <c r="H374" s="5" t="s">
        <v>252</v>
      </c>
      <c r="I374" s="5"/>
      <c r="J374" s="5"/>
      <c r="K374" s="70">
        <v>16.4499999999999</v>
      </c>
      <c r="L374" s="24">
        <f t="shared" si="208"/>
        <v>160.74999999999952</v>
      </c>
      <c r="M374" s="70">
        <v>3.95</v>
      </c>
      <c r="N374" s="70">
        <v>596.76999999999896</v>
      </c>
      <c r="P374" s="24">
        <f t="shared" si="209"/>
        <v>6004.2699999999932</v>
      </c>
      <c r="Q374" s="55">
        <f t="shared" si="192"/>
        <v>34888.04999999993</v>
      </c>
      <c r="R374" s="24"/>
      <c r="T374" s="70">
        <v>91</v>
      </c>
      <c r="U374" s="70">
        <v>7.6299999999999901</v>
      </c>
      <c r="V374" s="70">
        <v>3.6299999999999901</v>
      </c>
      <c r="W374" s="70">
        <v>5.28</v>
      </c>
      <c r="X374" s="70">
        <v>6.84</v>
      </c>
      <c r="AA374" s="24"/>
      <c r="AM374" s="39"/>
      <c r="AO374" s="39"/>
      <c r="AP374" s="39"/>
      <c r="AQ374" s="39"/>
      <c r="BF374" s="115">
        <f t="shared" si="200"/>
        <v>9</v>
      </c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C374" s="70"/>
      <c r="CD374" s="70"/>
      <c r="CE374" s="70"/>
      <c r="CF374" s="70"/>
      <c r="CG374" s="116">
        <v>14.38</v>
      </c>
      <c r="CH374" s="116">
        <v>52.214285714285715</v>
      </c>
      <c r="CI374" s="116">
        <v>1.077142857142857</v>
      </c>
      <c r="CJ374" s="116">
        <v>7.8142857142857141</v>
      </c>
      <c r="CK374" s="116">
        <v>17.049999999999997</v>
      </c>
      <c r="CL374" s="116">
        <v>0</v>
      </c>
      <c r="CM374" s="116">
        <v>1.705714285714286</v>
      </c>
      <c r="CO374" s="6"/>
      <c r="CP374" s="6"/>
      <c r="CS374" s="1">
        <f t="shared" si="193"/>
        <v>16.4499999999999</v>
      </c>
      <c r="CT374" s="1">
        <f t="shared" si="194"/>
        <v>0</v>
      </c>
      <c r="CU374" s="1">
        <f t="shared" si="195"/>
        <v>0</v>
      </c>
      <c r="CV374" s="1">
        <f t="shared" si="196"/>
        <v>0</v>
      </c>
      <c r="CY374" s="1">
        <f t="shared" si="202"/>
        <v>1145.5299999999984</v>
      </c>
      <c r="DA374" s="1">
        <f t="shared" si="203"/>
        <v>0</v>
      </c>
      <c r="DK374" s="1">
        <f t="shared" si="205"/>
        <v>0</v>
      </c>
      <c r="DL374" s="1">
        <f t="shared" si="206"/>
        <v>0</v>
      </c>
    </row>
    <row r="375" spans="1:116" s="1" customFormat="1" ht="12" customHeight="1">
      <c r="A375" s="1">
        <v>-17</v>
      </c>
      <c r="B375" s="4">
        <v>41053</v>
      </c>
      <c r="C375" s="4">
        <v>41060</v>
      </c>
      <c r="D375" s="5" t="s">
        <v>22</v>
      </c>
      <c r="E375" s="1">
        <v>1</v>
      </c>
      <c r="AL375" s="23"/>
      <c r="AM375" s="122"/>
      <c r="AN375" s="23"/>
      <c r="AO375" s="39"/>
      <c r="AP375" s="39"/>
      <c r="AQ375" s="39"/>
      <c r="BX375" s="39"/>
      <c r="BY375" s="41"/>
      <c r="DK375" s="1">
        <f t="shared" si="205"/>
        <v>0</v>
      </c>
      <c r="DL375" s="1">
        <f t="shared" si="206"/>
        <v>0</v>
      </c>
    </row>
    <row r="376" spans="1:116" s="1" customFormat="1" ht="12" customHeight="1">
      <c r="A376" s="1">
        <v>-16</v>
      </c>
      <c r="B376" s="4">
        <v>41060</v>
      </c>
      <c r="C376" s="4">
        <v>41067</v>
      </c>
      <c r="D376" s="5" t="s">
        <v>22</v>
      </c>
      <c r="E376" s="1">
        <v>1</v>
      </c>
      <c r="AL376" s="23"/>
      <c r="AM376" s="122"/>
      <c r="AN376" s="23"/>
      <c r="AO376" s="39"/>
      <c r="AP376" s="39"/>
      <c r="AQ376" s="39"/>
      <c r="BX376" s="39"/>
      <c r="BY376" s="41"/>
      <c r="DK376" s="1">
        <f t="shared" si="205"/>
        <v>0</v>
      </c>
      <c r="DL376" s="1">
        <f t="shared" si="206"/>
        <v>0</v>
      </c>
    </row>
    <row r="377" spans="1:116" s="1" customFormat="1" ht="12" customHeight="1">
      <c r="A377" s="1">
        <v>-15</v>
      </c>
      <c r="B377" s="4">
        <v>41067</v>
      </c>
      <c r="C377" s="4">
        <v>41074</v>
      </c>
      <c r="D377" s="5" t="s">
        <v>22</v>
      </c>
      <c r="E377" s="1">
        <v>1</v>
      </c>
      <c r="AL377" s="23"/>
      <c r="AM377" s="122"/>
      <c r="AN377" s="23"/>
      <c r="AO377" s="39"/>
      <c r="AP377" s="39"/>
      <c r="AQ377" s="39"/>
      <c r="BX377" s="39"/>
      <c r="BY377" s="41"/>
      <c r="DK377" s="1">
        <f t="shared" si="205"/>
        <v>0</v>
      </c>
      <c r="DL377" s="1">
        <f t="shared" si="206"/>
        <v>0</v>
      </c>
    </row>
    <row r="378" spans="1:116" s="1" customFormat="1" ht="12" customHeight="1">
      <c r="A378" s="1">
        <v>-14</v>
      </c>
      <c r="B378" s="4">
        <v>41074</v>
      </c>
      <c r="C378" s="4">
        <v>41081</v>
      </c>
      <c r="D378" s="5" t="s">
        <v>22</v>
      </c>
      <c r="E378" s="1">
        <v>1</v>
      </c>
      <c r="AL378" s="23"/>
      <c r="AM378" s="122"/>
      <c r="AN378" s="23"/>
      <c r="AO378" s="39"/>
      <c r="AP378" s="39"/>
      <c r="AQ378" s="39"/>
      <c r="BX378" s="39"/>
      <c r="BY378" s="41"/>
      <c r="DK378" s="1">
        <f t="shared" si="205"/>
        <v>0</v>
      </c>
      <c r="DL378" s="1">
        <f t="shared" si="206"/>
        <v>0</v>
      </c>
    </row>
    <row r="379" spans="1:116" s="1" customFormat="1" ht="12" customHeight="1">
      <c r="A379" s="1">
        <v>-13</v>
      </c>
      <c r="B379" s="4">
        <v>41081</v>
      </c>
      <c r="C379" s="4">
        <v>41088</v>
      </c>
      <c r="D379" s="5" t="s">
        <v>22</v>
      </c>
      <c r="E379" s="1">
        <v>1</v>
      </c>
      <c r="AL379" s="23"/>
      <c r="AM379" s="122"/>
      <c r="AN379" s="23"/>
      <c r="AO379" s="39"/>
      <c r="AP379" s="39"/>
      <c r="AQ379" s="39"/>
      <c r="BX379" s="39"/>
      <c r="BY379" s="41"/>
      <c r="DK379" s="1">
        <f t="shared" si="205"/>
        <v>0</v>
      </c>
      <c r="DL379" s="1">
        <f t="shared" si="206"/>
        <v>0</v>
      </c>
    </row>
    <row r="380" spans="1:116" s="1" customFormat="1" ht="12" customHeight="1">
      <c r="A380" s="1">
        <v>-12</v>
      </c>
      <c r="B380" s="4">
        <v>41088</v>
      </c>
      <c r="C380" s="4">
        <v>41095</v>
      </c>
      <c r="D380" s="5" t="s">
        <v>22</v>
      </c>
      <c r="E380" s="1">
        <v>1</v>
      </c>
      <c r="AL380" s="23"/>
      <c r="AM380" s="122"/>
      <c r="AN380" s="23"/>
      <c r="AO380" s="39"/>
      <c r="AP380" s="39"/>
      <c r="AQ380" s="39"/>
      <c r="BX380" s="39"/>
      <c r="BY380" s="41"/>
      <c r="DK380" s="1">
        <f t="shared" si="205"/>
        <v>0</v>
      </c>
      <c r="DL380" s="1">
        <f t="shared" si="206"/>
        <v>0</v>
      </c>
    </row>
    <row r="381" spans="1:116" s="1" customFormat="1" ht="12" customHeight="1">
      <c r="A381" s="1">
        <v>-11</v>
      </c>
      <c r="B381" s="4">
        <v>41095</v>
      </c>
      <c r="C381" s="4">
        <v>41102</v>
      </c>
      <c r="D381" s="5" t="s">
        <v>22</v>
      </c>
      <c r="E381" s="1">
        <v>1</v>
      </c>
      <c r="AL381" s="23"/>
      <c r="AM381" s="122"/>
      <c r="AN381" s="23"/>
      <c r="AO381" s="39"/>
      <c r="AP381" s="39"/>
      <c r="AQ381" s="39"/>
      <c r="BX381" s="39"/>
      <c r="BY381" s="41"/>
      <c r="DK381" s="1">
        <f t="shared" si="205"/>
        <v>0</v>
      </c>
      <c r="DL381" s="1">
        <f t="shared" si="206"/>
        <v>0</v>
      </c>
    </row>
    <row r="382" spans="1:116" s="1" customFormat="1" ht="12" customHeight="1">
      <c r="A382" s="1">
        <v>-10</v>
      </c>
      <c r="B382" s="4">
        <v>41102</v>
      </c>
      <c r="C382" s="4">
        <v>41109</v>
      </c>
      <c r="D382" s="5" t="s">
        <v>22</v>
      </c>
      <c r="E382" s="1">
        <v>1</v>
      </c>
      <c r="AL382" s="23"/>
      <c r="AM382" s="122"/>
      <c r="AN382" s="23"/>
      <c r="AO382" s="39"/>
      <c r="AP382" s="39"/>
      <c r="AQ382" s="39"/>
      <c r="BX382" s="39"/>
      <c r="BY382" s="41"/>
      <c r="DK382" s="1">
        <f t="shared" si="205"/>
        <v>0</v>
      </c>
      <c r="DL382" s="1">
        <f t="shared" si="206"/>
        <v>0</v>
      </c>
    </row>
    <row r="383" spans="1:116" s="1" customFormat="1" ht="12" customHeight="1">
      <c r="A383" s="1">
        <v>-9</v>
      </c>
      <c r="B383" s="4">
        <v>41109</v>
      </c>
      <c r="C383" s="4">
        <v>41116</v>
      </c>
      <c r="D383" s="5" t="s">
        <v>22</v>
      </c>
      <c r="E383" s="1">
        <v>1</v>
      </c>
      <c r="AL383" s="23"/>
      <c r="AM383" s="122"/>
      <c r="AN383" s="23"/>
      <c r="AO383" s="39"/>
      <c r="AP383" s="39"/>
      <c r="AQ383" s="39"/>
      <c r="BX383" s="39"/>
      <c r="BY383" s="41"/>
      <c r="DK383" s="1">
        <f t="shared" si="205"/>
        <v>0</v>
      </c>
      <c r="DL383" s="1">
        <f t="shared" si="206"/>
        <v>0</v>
      </c>
    </row>
    <row r="384" spans="1:116" s="1" customFormat="1" ht="12" customHeight="1">
      <c r="A384" s="1">
        <v>-8</v>
      </c>
      <c r="B384" s="4">
        <v>41116</v>
      </c>
      <c r="C384" s="4">
        <v>41123</v>
      </c>
      <c r="D384" s="5" t="s">
        <v>22</v>
      </c>
      <c r="E384" s="1">
        <v>1</v>
      </c>
      <c r="AL384" s="23"/>
      <c r="AM384" s="122"/>
      <c r="AN384" s="23"/>
      <c r="AO384" s="39"/>
      <c r="AP384" s="39"/>
      <c r="AQ384" s="39"/>
      <c r="BX384" s="39"/>
      <c r="BY384" s="41"/>
      <c r="DK384" s="1">
        <f t="shared" si="205"/>
        <v>0</v>
      </c>
      <c r="DL384" s="1">
        <f t="shared" si="206"/>
        <v>0</v>
      </c>
    </row>
    <row r="385" spans="1:116" s="1" customFormat="1" ht="12" customHeight="1">
      <c r="A385" s="1">
        <v>-7</v>
      </c>
      <c r="B385" s="4">
        <v>41123</v>
      </c>
      <c r="C385" s="4">
        <v>41130</v>
      </c>
      <c r="D385" s="5" t="s">
        <v>22</v>
      </c>
      <c r="E385" s="1">
        <v>1</v>
      </c>
      <c r="AL385" s="23"/>
      <c r="AM385" s="122"/>
      <c r="AN385" s="23"/>
      <c r="AO385" s="39"/>
      <c r="AP385" s="39"/>
      <c r="AQ385" s="39"/>
      <c r="BX385" s="39"/>
      <c r="BY385" s="41"/>
      <c r="DK385" s="1">
        <f t="shared" si="205"/>
        <v>0</v>
      </c>
      <c r="DL385" s="1">
        <f t="shared" si="206"/>
        <v>0</v>
      </c>
    </row>
    <row r="386" spans="1:116" s="1" customFormat="1" ht="12" customHeight="1">
      <c r="A386" s="1">
        <v>-6</v>
      </c>
      <c r="B386" s="4">
        <v>41130</v>
      </c>
      <c r="C386" s="4">
        <v>41137</v>
      </c>
      <c r="D386" s="5" t="s">
        <v>22</v>
      </c>
      <c r="E386" s="1">
        <v>1</v>
      </c>
      <c r="AL386" s="23"/>
      <c r="AM386" s="122"/>
      <c r="AN386" s="23"/>
      <c r="AO386" s="39"/>
      <c r="AP386" s="39"/>
      <c r="AQ386" s="39"/>
      <c r="BX386" s="39"/>
      <c r="BY386" s="41"/>
      <c r="DK386" s="1">
        <f t="shared" si="205"/>
        <v>0</v>
      </c>
      <c r="DL386" s="1">
        <f t="shared" si="206"/>
        <v>0</v>
      </c>
    </row>
    <row r="387" spans="1:116" s="1" customFormat="1" ht="12" customHeight="1">
      <c r="A387" s="1">
        <v>-5</v>
      </c>
      <c r="B387" s="4">
        <v>41137</v>
      </c>
      <c r="C387" s="4">
        <v>41144</v>
      </c>
      <c r="D387" s="5" t="s">
        <v>22</v>
      </c>
      <c r="E387" s="1">
        <v>1</v>
      </c>
      <c r="AL387" s="23"/>
      <c r="AM387" s="122"/>
      <c r="AN387" s="23"/>
      <c r="AO387" s="39"/>
      <c r="AP387" s="39"/>
      <c r="AQ387" s="39"/>
      <c r="BX387" s="39"/>
      <c r="BY387" s="41"/>
      <c r="DK387" s="1">
        <f t="shared" si="205"/>
        <v>0</v>
      </c>
      <c r="DL387" s="1">
        <f t="shared" si="206"/>
        <v>0</v>
      </c>
    </row>
    <row r="388" spans="1:116" s="1" customFormat="1" ht="12" customHeight="1">
      <c r="A388" s="1">
        <v>-4</v>
      </c>
      <c r="B388" s="4">
        <v>41144</v>
      </c>
      <c r="C388" s="4">
        <v>41151</v>
      </c>
      <c r="D388" s="5" t="s">
        <v>22</v>
      </c>
      <c r="E388" s="1">
        <v>1</v>
      </c>
      <c r="AL388" s="23"/>
      <c r="AM388" s="122"/>
      <c r="AN388" s="23"/>
      <c r="AO388" s="39"/>
      <c r="AP388" s="39"/>
      <c r="AQ388" s="39"/>
      <c r="BX388" s="39"/>
      <c r="BY388" s="41"/>
      <c r="DK388" s="1">
        <f t="shared" si="205"/>
        <v>0</v>
      </c>
      <c r="DL388" s="1">
        <f t="shared" si="206"/>
        <v>0</v>
      </c>
    </row>
    <row r="389" spans="1:116" s="1" customFormat="1" ht="12" customHeight="1">
      <c r="A389" s="1">
        <v>-3</v>
      </c>
      <c r="B389" s="4">
        <v>41151</v>
      </c>
      <c r="C389" s="4">
        <v>41158</v>
      </c>
      <c r="D389" s="5" t="s">
        <v>22</v>
      </c>
      <c r="E389" s="1">
        <v>1</v>
      </c>
      <c r="AL389" s="23"/>
      <c r="AM389" s="122"/>
      <c r="AN389" s="23"/>
      <c r="AO389" s="39"/>
      <c r="AP389" s="39"/>
      <c r="AQ389" s="39"/>
      <c r="BX389" s="39"/>
      <c r="BY389" s="41"/>
      <c r="DK389" s="1">
        <f t="shared" si="205"/>
        <v>0</v>
      </c>
      <c r="DL389" s="1">
        <f t="shared" si="206"/>
        <v>0</v>
      </c>
    </row>
    <row r="390" spans="1:116" s="1" customFormat="1" ht="12" customHeight="1">
      <c r="A390" s="1">
        <v>-2</v>
      </c>
      <c r="B390" s="4">
        <v>41158</v>
      </c>
      <c r="C390" s="4">
        <v>41165</v>
      </c>
      <c r="D390" s="5" t="s">
        <v>22</v>
      </c>
      <c r="E390" s="1">
        <v>1</v>
      </c>
      <c r="AL390" s="23"/>
      <c r="AM390" s="122"/>
      <c r="AN390" s="23"/>
      <c r="AO390" s="39"/>
      <c r="AP390" s="39"/>
      <c r="AQ390" s="39"/>
      <c r="BX390" s="39"/>
      <c r="BY390" s="41"/>
      <c r="DK390" s="1">
        <f t="shared" si="205"/>
        <v>0</v>
      </c>
      <c r="DL390" s="1">
        <f t="shared" si="206"/>
        <v>0</v>
      </c>
    </row>
    <row r="391" spans="1:116" s="1" customFormat="1" ht="12" customHeight="1">
      <c r="A391" s="1">
        <v>-1</v>
      </c>
      <c r="B391" s="4">
        <v>41165</v>
      </c>
      <c r="C391" s="4">
        <v>41172</v>
      </c>
      <c r="D391" s="5" t="s">
        <v>22</v>
      </c>
      <c r="E391" s="1">
        <v>1</v>
      </c>
      <c r="AL391" s="23"/>
      <c r="AM391" s="122"/>
      <c r="AN391" s="23"/>
      <c r="AO391" s="39"/>
      <c r="AP391" s="39"/>
      <c r="AQ391" s="39"/>
      <c r="BX391" s="39"/>
      <c r="BY391" s="41"/>
      <c r="DK391" s="1">
        <f t="shared" si="205"/>
        <v>0</v>
      </c>
      <c r="DL391" s="1">
        <f t="shared" si="206"/>
        <v>0</v>
      </c>
    </row>
    <row r="392" spans="1:116" s="1" customFormat="1" ht="12" customHeight="1">
      <c r="A392" s="1">
        <v>0</v>
      </c>
      <c r="B392" s="4">
        <v>41172</v>
      </c>
      <c r="C392" s="4">
        <v>41179</v>
      </c>
      <c r="D392" s="5" t="s">
        <v>22</v>
      </c>
      <c r="E392" s="1">
        <v>1</v>
      </c>
      <c r="AL392" s="23"/>
      <c r="AM392" s="122"/>
      <c r="AN392" s="23"/>
      <c r="AO392" s="39"/>
      <c r="AP392" s="39"/>
      <c r="AQ392" s="39"/>
      <c r="BX392" s="39"/>
      <c r="BY392" s="41"/>
      <c r="DK392" s="1">
        <f t="shared" si="205"/>
        <v>0</v>
      </c>
      <c r="DL392" s="1">
        <f t="shared" si="206"/>
        <v>0</v>
      </c>
    </row>
    <row r="393" spans="1:116" s="71" customFormat="1" ht="12" customHeight="1">
      <c r="A393" s="10">
        <v>1</v>
      </c>
      <c r="B393" s="4">
        <v>41180</v>
      </c>
      <c r="C393" s="4">
        <v>41186</v>
      </c>
      <c r="D393" s="5" t="s">
        <v>22</v>
      </c>
      <c r="E393" s="1">
        <v>1</v>
      </c>
      <c r="F393" s="1" t="s">
        <v>52</v>
      </c>
      <c r="G393" s="1" t="s">
        <v>52</v>
      </c>
      <c r="H393" s="5" t="s">
        <v>252</v>
      </c>
      <c r="I393" s="5"/>
      <c r="J393" s="5"/>
      <c r="K393" s="15">
        <v>5.48</v>
      </c>
      <c r="L393" s="1">
        <f>K393</f>
        <v>5.48</v>
      </c>
      <c r="M393" s="15">
        <v>5.19</v>
      </c>
      <c r="N393" s="15">
        <v>101.099999999999</v>
      </c>
      <c r="O393" s="1"/>
      <c r="P393" s="1"/>
      <c r="Q393" s="109" t="str">
        <f t="shared" ref="Q393:Q427" si="210">IF(AND($BF393=1,$BF392=0),$BE393,IF($BF393=0,"",N393+Q392))</f>
        <v/>
      </c>
      <c r="R393" s="1"/>
      <c r="S393" s="1"/>
      <c r="T393" s="15">
        <v>10</v>
      </c>
      <c r="U393" s="15">
        <v>0.19</v>
      </c>
      <c r="V393" s="15">
        <v>1.84</v>
      </c>
      <c r="W393" s="15"/>
      <c r="X393" s="15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26">
        <v>0</v>
      </c>
      <c r="AM393" s="39"/>
      <c r="AN393" s="1"/>
      <c r="AO393" s="39"/>
      <c r="AP393" s="39"/>
      <c r="AQ393" s="39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39"/>
      <c r="CH393" s="39"/>
      <c r="CI393" s="39"/>
      <c r="CJ393" s="39"/>
      <c r="CK393" s="39"/>
      <c r="CL393" s="39"/>
      <c r="CM393" s="39"/>
      <c r="CN393" s="1"/>
      <c r="CO393" s="6"/>
      <c r="CP393" s="6"/>
      <c r="CQ393" s="1"/>
      <c r="CR393" s="1"/>
      <c r="CS393" s="1">
        <f t="shared" ref="CS393:CS427" si="211">K393</f>
        <v>5.48</v>
      </c>
      <c r="CT393" s="1">
        <f t="shared" ref="CT393:CT427" si="212">BM393</f>
        <v>0</v>
      </c>
      <c r="CU393" s="1">
        <f t="shared" ref="CU393:CU427" si="213">Z393</f>
        <v>0</v>
      </c>
      <c r="CV393" s="1">
        <f t="shared" ref="CV393:CV427" si="214">BI393</f>
        <v>0</v>
      </c>
      <c r="CW393" s="1">
        <f t="shared" ref="CW393:CW427" si="215">BZ393</f>
        <v>0</v>
      </c>
      <c r="CX393" s="1">
        <f t="shared" ref="CX393:CX427" si="216">BY393</f>
        <v>0</v>
      </c>
      <c r="CY393" s="25"/>
      <c r="CZ393" s="25"/>
      <c r="DA393" s="25"/>
      <c r="DB393" s="25"/>
      <c r="DC393" s="1"/>
      <c r="DD393" s="1"/>
      <c r="DK393" s="1">
        <f t="shared" si="205"/>
        <v>0</v>
      </c>
      <c r="DL393" s="1">
        <f t="shared" si="206"/>
        <v>0</v>
      </c>
    </row>
    <row r="394" spans="1:116" s="1" customFormat="1" ht="12" customHeight="1">
      <c r="A394" s="1">
        <f t="shared" ref="A394:A427" si="217">A393+1</f>
        <v>2</v>
      </c>
      <c r="B394" s="4">
        <f t="shared" ref="B394:B427" si="218">B393+7</f>
        <v>41187</v>
      </c>
      <c r="C394" s="4">
        <f t="shared" ref="C394:C427" si="219">C393+7</f>
        <v>41193</v>
      </c>
      <c r="D394" s="5" t="s">
        <v>22</v>
      </c>
      <c r="E394" s="1">
        <v>1</v>
      </c>
      <c r="F394" s="1" t="s">
        <v>52</v>
      </c>
      <c r="G394" s="1" t="s">
        <v>52</v>
      </c>
      <c r="H394" s="5" t="s">
        <v>252</v>
      </c>
      <c r="I394" s="5"/>
      <c r="J394" s="5"/>
      <c r="K394" s="15">
        <v>16.809999999999899</v>
      </c>
      <c r="L394" s="1">
        <f>L393+K394</f>
        <v>22.2899999999999</v>
      </c>
      <c r="M394" s="15">
        <v>0</v>
      </c>
      <c r="N394" s="15">
        <v>193.9</v>
      </c>
      <c r="Q394" s="109" t="str">
        <f t="shared" si="210"/>
        <v/>
      </c>
      <c r="T394" s="15">
        <v>10</v>
      </c>
      <c r="U394" s="15">
        <v>0.19</v>
      </c>
      <c r="V394" s="15">
        <v>1.1499999999999899</v>
      </c>
      <c r="W394" s="15">
        <v>14.85</v>
      </c>
      <c r="X394" s="15">
        <v>14.85</v>
      </c>
      <c r="AL394" s="26">
        <v>0</v>
      </c>
      <c r="AM394" s="39"/>
      <c r="AO394" s="39"/>
      <c r="AP394" s="39"/>
      <c r="AQ394" s="39"/>
      <c r="BF394" s="110">
        <f t="shared" ref="BF394:BF427" si="220">IF(K394=0,0,IF(BE394&lt;&gt;"",BF393+1,BF393))</f>
        <v>0</v>
      </c>
      <c r="CG394" s="39">
        <f t="shared" ref="CG394:CM403" si="221">CG359</f>
        <v>0</v>
      </c>
      <c r="CH394" s="39">
        <f t="shared" si="221"/>
        <v>0</v>
      </c>
      <c r="CI394" s="39">
        <f t="shared" si="221"/>
        <v>0</v>
      </c>
      <c r="CJ394" s="39">
        <f t="shared" si="221"/>
        <v>0</v>
      </c>
      <c r="CK394" s="39">
        <f t="shared" si="221"/>
        <v>0</v>
      </c>
      <c r="CL394" s="39">
        <f t="shared" si="221"/>
        <v>0</v>
      </c>
      <c r="CM394" s="39">
        <f t="shared" si="221"/>
        <v>0</v>
      </c>
      <c r="CO394" s="6"/>
      <c r="CP394" s="6"/>
      <c r="CS394" s="1">
        <f t="shared" si="211"/>
        <v>16.809999999999899</v>
      </c>
      <c r="CT394" s="1">
        <f t="shared" si="212"/>
        <v>0</v>
      </c>
      <c r="CU394" s="1">
        <f t="shared" si="213"/>
        <v>0</v>
      </c>
      <c r="CV394" s="1">
        <f t="shared" si="214"/>
        <v>0</v>
      </c>
      <c r="CW394" s="1">
        <f t="shared" si="215"/>
        <v>0</v>
      </c>
      <c r="CX394" s="1">
        <f t="shared" si="216"/>
        <v>0</v>
      </c>
      <c r="DK394" s="1">
        <f t="shared" si="205"/>
        <v>0</v>
      </c>
      <c r="DL394" s="1">
        <f t="shared" si="206"/>
        <v>0</v>
      </c>
    </row>
    <row r="395" spans="1:116" s="1" customFormat="1" ht="12" customHeight="1">
      <c r="A395" s="71">
        <f t="shared" si="217"/>
        <v>3</v>
      </c>
      <c r="B395" s="72">
        <f t="shared" si="218"/>
        <v>41194</v>
      </c>
      <c r="C395" s="72">
        <f t="shared" si="219"/>
        <v>41200</v>
      </c>
      <c r="D395" s="74" t="s">
        <v>22</v>
      </c>
      <c r="E395" s="71">
        <v>1</v>
      </c>
      <c r="F395" s="71" t="s">
        <v>52</v>
      </c>
      <c r="G395" s="74" t="s">
        <v>17</v>
      </c>
      <c r="H395" s="74" t="s">
        <v>252</v>
      </c>
      <c r="I395" s="71" t="s">
        <v>114</v>
      </c>
      <c r="J395" s="74"/>
      <c r="K395" s="76">
        <v>3.1299999999999901</v>
      </c>
      <c r="L395" s="71">
        <f>K395</f>
        <v>3.1299999999999901</v>
      </c>
      <c r="M395" s="76">
        <v>7.15</v>
      </c>
      <c r="N395" s="76">
        <v>37.399999999999899</v>
      </c>
      <c r="O395" s="71"/>
      <c r="P395" s="71">
        <f>N395</f>
        <v>37.399999999999899</v>
      </c>
      <c r="Q395" s="77" t="str">
        <f t="shared" si="210"/>
        <v/>
      </c>
      <c r="R395" s="71"/>
      <c r="S395" s="71"/>
      <c r="T395" s="76">
        <v>10</v>
      </c>
      <c r="U395" s="76">
        <v>0.19</v>
      </c>
      <c r="V395" s="76">
        <v>1.18999999999999</v>
      </c>
      <c r="W395" s="76"/>
      <c r="X395" s="76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5">
        <v>26.92</v>
      </c>
      <c r="AM395" s="77"/>
      <c r="AN395" s="71"/>
      <c r="AO395" s="77"/>
      <c r="AP395" s="77"/>
      <c r="AQ395" s="77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111">
        <f t="shared" si="220"/>
        <v>0</v>
      </c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>
        <v>8.2810000000000006</v>
      </c>
      <c r="BZ395" s="71"/>
      <c r="CA395" s="71"/>
      <c r="CB395" s="71"/>
      <c r="CC395" s="71"/>
      <c r="CD395" s="71"/>
      <c r="CE395" s="71"/>
      <c r="CF395" s="71"/>
      <c r="CG395" s="77">
        <f t="shared" si="221"/>
        <v>0</v>
      </c>
      <c r="CH395" s="77">
        <f t="shared" si="221"/>
        <v>0</v>
      </c>
      <c r="CI395" s="77">
        <f t="shared" si="221"/>
        <v>0</v>
      </c>
      <c r="CJ395" s="77">
        <f t="shared" si="221"/>
        <v>0</v>
      </c>
      <c r="CK395" s="77">
        <f t="shared" si="221"/>
        <v>0</v>
      </c>
      <c r="CL395" s="77">
        <f t="shared" si="221"/>
        <v>0</v>
      </c>
      <c r="CM395" s="77">
        <f t="shared" si="221"/>
        <v>0</v>
      </c>
      <c r="CN395" s="71"/>
      <c r="CO395" s="79"/>
      <c r="CP395" s="79"/>
      <c r="CQ395" s="71"/>
      <c r="CR395" s="71"/>
      <c r="CS395" s="1">
        <f t="shared" si="211"/>
        <v>3.1299999999999901</v>
      </c>
      <c r="CT395" s="1">
        <f t="shared" si="212"/>
        <v>0</v>
      </c>
      <c r="CU395" s="1">
        <f t="shared" si="213"/>
        <v>0</v>
      </c>
      <c r="CV395" s="1">
        <f t="shared" si="214"/>
        <v>0</v>
      </c>
      <c r="CW395" s="1">
        <f t="shared" si="215"/>
        <v>0</v>
      </c>
      <c r="CX395" s="1">
        <f t="shared" si="216"/>
        <v>8.2810000000000006</v>
      </c>
      <c r="CY395" s="71">
        <f>CS395</f>
        <v>3.1299999999999901</v>
      </c>
      <c r="CZ395" s="71"/>
      <c r="DA395" s="71"/>
      <c r="DB395" s="71"/>
      <c r="DC395" s="71">
        <f>CW395</f>
        <v>0</v>
      </c>
      <c r="DD395" s="71">
        <f>CX395</f>
        <v>8.2810000000000006</v>
      </c>
      <c r="DK395" s="1">
        <f t="shared" si="205"/>
        <v>0</v>
      </c>
      <c r="DL395" s="1">
        <f t="shared" si="206"/>
        <v>0</v>
      </c>
    </row>
    <row r="396" spans="1:116" s="1" customFormat="1" ht="12" customHeight="1">
      <c r="A396" s="1">
        <f t="shared" si="217"/>
        <v>4</v>
      </c>
      <c r="B396" s="4">
        <f t="shared" si="218"/>
        <v>41201</v>
      </c>
      <c r="C396" s="4">
        <f t="shared" si="219"/>
        <v>41207</v>
      </c>
      <c r="D396" s="5" t="s">
        <v>22</v>
      </c>
      <c r="E396" s="1">
        <v>1</v>
      </c>
      <c r="F396" s="1" t="s">
        <v>52</v>
      </c>
      <c r="G396" s="5" t="s">
        <v>17</v>
      </c>
      <c r="H396" s="5" t="s">
        <v>252</v>
      </c>
      <c r="I396" s="5"/>
      <c r="J396" s="5"/>
      <c r="K396" s="15">
        <v>5.49</v>
      </c>
      <c r="L396" s="1">
        <f t="shared" ref="L396:L427" si="222">L395+K396</f>
        <v>8.6199999999999903</v>
      </c>
      <c r="M396" s="15">
        <v>0.02</v>
      </c>
      <c r="N396" s="15">
        <v>45.35</v>
      </c>
      <c r="P396" s="1">
        <f t="shared" ref="P396:P427" si="223">P395+N396</f>
        <v>82.749999999999901</v>
      </c>
      <c r="Q396" s="109" t="str">
        <f t="shared" si="210"/>
        <v/>
      </c>
      <c r="T396" s="15">
        <v>2.9999999999999898</v>
      </c>
      <c r="U396" s="15">
        <v>0.1</v>
      </c>
      <c r="V396" s="15">
        <v>0.82999999999999896</v>
      </c>
      <c r="W396" s="15">
        <v>21.9</v>
      </c>
      <c r="X396" s="15">
        <v>21.9</v>
      </c>
      <c r="AL396" s="26">
        <v>0</v>
      </c>
      <c r="AM396" s="39"/>
      <c r="AO396" s="39"/>
      <c r="AP396" s="39"/>
      <c r="AQ396" s="39"/>
      <c r="BF396" s="110">
        <f t="shared" si="220"/>
        <v>0</v>
      </c>
      <c r="BY396" s="1">
        <v>9.4254999999999995</v>
      </c>
      <c r="CG396" s="39">
        <f t="shared" si="221"/>
        <v>0</v>
      </c>
      <c r="CH396" s="39">
        <f t="shared" si="221"/>
        <v>0</v>
      </c>
      <c r="CI396" s="39">
        <f t="shared" si="221"/>
        <v>0</v>
      </c>
      <c r="CJ396" s="39">
        <f t="shared" si="221"/>
        <v>0</v>
      </c>
      <c r="CK396" s="39">
        <f t="shared" si="221"/>
        <v>0</v>
      </c>
      <c r="CL396" s="39">
        <f t="shared" si="221"/>
        <v>0</v>
      </c>
      <c r="CM396" s="39">
        <f t="shared" si="221"/>
        <v>0</v>
      </c>
      <c r="CO396" s="6"/>
      <c r="CP396" s="6"/>
      <c r="CS396" s="1">
        <f t="shared" si="211"/>
        <v>5.49</v>
      </c>
      <c r="CT396" s="1">
        <f t="shared" si="212"/>
        <v>0</v>
      </c>
      <c r="CU396" s="1">
        <f t="shared" si="213"/>
        <v>0</v>
      </c>
      <c r="CV396" s="1">
        <f t="shared" si="214"/>
        <v>0</v>
      </c>
      <c r="CW396" s="1">
        <f t="shared" si="215"/>
        <v>0</v>
      </c>
      <c r="CX396" s="1">
        <f t="shared" si="216"/>
        <v>9.4254999999999995</v>
      </c>
      <c r="CY396" s="1">
        <f t="shared" ref="CY396:CY427" si="224">CY395+CS396</f>
        <v>8.6199999999999903</v>
      </c>
      <c r="DC396" s="1">
        <f t="shared" ref="DC396:DC427" si="225">DC395+CW396</f>
        <v>0</v>
      </c>
      <c r="DD396" s="1">
        <f t="shared" ref="DD396:DD427" si="226">DD395+CX396</f>
        <v>17.706499999999998</v>
      </c>
      <c r="DK396" s="1">
        <f t="shared" si="205"/>
        <v>0</v>
      </c>
      <c r="DL396" s="1">
        <f t="shared" si="206"/>
        <v>0</v>
      </c>
    </row>
    <row r="397" spans="1:116" s="1" customFormat="1" ht="12" customHeight="1">
      <c r="A397" s="1">
        <f t="shared" si="217"/>
        <v>5</v>
      </c>
      <c r="B397" s="4">
        <f t="shared" si="218"/>
        <v>41208</v>
      </c>
      <c r="C397" s="4">
        <f t="shared" si="219"/>
        <v>41214</v>
      </c>
      <c r="D397" s="5" t="s">
        <v>22</v>
      </c>
      <c r="E397" s="1">
        <v>1</v>
      </c>
      <c r="F397" s="1" t="s">
        <v>52</v>
      </c>
      <c r="G397" s="5" t="s">
        <v>17</v>
      </c>
      <c r="H397" s="5" t="s">
        <v>252</v>
      </c>
      <c r="I397" s="5"/>
      <c r="J397" s="5"/>
      <c r="K397" s="15">
        <v>8.0399999999999903</v>
      </c>
      <c r="L397" s="1">
        <f t="shared" si="222"/>
        <v>16.659999999999982</v>
      </c>
      <c r="M397" s="15">
        <v>0</v>
      </c>
      <c r="N397" s="15">
        <v>60.64</v>
      </c>
      <c r="P397" s="1">
        <f t="shared" si="223"/>
        <v>143.3899999999999</v>
      </c>
      <c r="Q397" s="109" t="str">
        <f t="shared" si="210"/>
        <v/>
      </c>
      <c r="T397" s="15">
        <v>2.9999999999999898</v>
      </c>
      <c r="U397" s="15">
        <v>0.1</v>
      </c>
      <c r="V397" s="15">
        <v>0.75</v>
      </c>
      <c r="W397" s="15"/>
      <c r="X397" s="15"/>
      <c r="AL397" s="26">
        <v>4.57</v>
      </c>
      <c r="AM397" s="39"/>
      <c r="AO397" s="39"/>
      <c r="AP397" s="39"/>
      <c r="AQ397" s="39"/>
      <c r="BF397" s="110">
        <f t="shared" si="220"/>
        <v>0</v>
      </c>
      <c r="BY397" s="1">
        <v>14.4855</v>
      </c>
      <c r="CG397" s="39">
        <f t="shared" si="221"/>
        <v>0</v>
      </c>
      <c r="CH397" s="39">
        <f t="shared" si="221"/>
        <v>0</v>
      </c>
      <c r="CI397" s="39">
        <f t="shared" si="221"/>
        <v>0</v>
      </c>
      <c r="CJ397" s="39">
        <f t="shared" si="221"/>
        <v>0</v>
      </c>
      <c r="CK397" s="39">
        <f t="shared" si="221"/>
        <v>0</v>
      </c>
      <c r="CL397" s="39">
        <f t="shared" si="221"/>
        <v>0</v>
      </c>
      <c r="CM397" s="39">
        <f t="shared" si="221"/>
        <v>0</v>
      </c>
      <c r="CO397" s="6"/>
      <c r="CP397" s="6"/>
      <c r="CS397" s="1">
        <f t="shared" si="211"/>
        <v>8.0399999999999903</v>
      </c>
      <c r="CT397" s="1">
        <f t="shared" si="212"/>
        <v>0</v>
      </c>
      <c r="CU397" s="1">
        <f t="shared" si="213"/>
        <v>0</v>
      </c>
      <c r="CV397" s="1">
        <f t="shared" si="214"/>
        <v>0</v>
      </c>
      <c r="CW397" s="1">
        <f t="shared" si="215"/>
        <v>0</v>
      </c>
      <c r="CX397" s="1">
        <f t="shared" si="216"/>
        <v>14.4855</v>
      </c>
      <c r="CY397" s="1">
        <f t="shared" si="224"/>
        <v>16.659999999999982</v>
      </c>
      <c r="DC397" s="1">
        <f t="shared" si="225"/>
        <v>0</v>
      </c>
      <c r="DD397" s="1">
        <f t="shared" si="226"/>
        <v>32.192</v>
      </c>
      <c r="DK397" s="1">
        <f t="shared" si="205"/>
        <v>0</v>
      </c>
      <c r="DL397" s="1">
        <f t="shared" si="206"/>
        <v>0</v>
      </c>
    </row>
    <row r="398" spans="1:116" s="1" customFormat="1" ht="12" customHeight="1">
      <c r="A398" s="1">
        <f t="shared" si="217"/>
        <v>6</v>
      </c>
      <c r="B398" s="4">
        <f t="shared" si="218"/>
        <v>41215</v>
      </c>
      <c r="C398" s="4">
        <f t="shared" si="219"/>
        <v>41221</v>
      </c>
      <c r="D398" s="5" t="s">
        <v>22</v>
      </c>
      <c r="E398" s="1">
        <v>1</v>
      </c>
      <c r="F398" s="1" t="s">
        <v>52</v>
      </c>
      <c r="G398" s="5" t="s">
        <v>17</v>
      </c>
      <c r="H398" s="5" t="s">
        <v>252</v>
      </c>
      <c r="I398" s="5"/>
      <c r="J398" s="5"/>
      <c r="K398" s="15">
        <v>14.98</v>
      </c>
      <c r="L398" s="1">
        <f t="shared" si="222"/>
        <v>31.639999999999983</v>
      </c>
      <c r="M398" s="15">
        <v>0</v>
      </c>
      <c r="N398" s="15">
        <v>125.17</v>
      </c>
      <c r="P398" s="1">
        <f t="shared" si="223"/>
        <v>268.55999999999989</v>
      </c>
      <c r="Q398" s="109" t="str">
        <f t="shared" si="210"/>
        <v/>
      </c>
      <c r="T398" s="15">
        <v>5</v>
      </c>
      <c r="U398" s="15">
        <v>0.1</v>
      </c>
      <c r="V398" s="15">
        <v>0.83999999999999897</v>
      </c>
      <c r="W398" s="15">
        <v>14.12</v>
      </c>
      <c r="X398" s="15">
        <v>14.12</v>
      </c>
      <c r="AL398" s="26">
        <v>3.81</v>
      </c>
      <c r="AM398" s="39"/>
      <c r="AO398" s="39"/>
      <c r="AP398" s="39"/>
      <c r="AQ398" s="39"/>
      <c r="BF398" s="110">
        <f t="shared" si="220"/>
        <v>0</v>
      </c>
      <c r="BY398" s="1">
        <v>19.652000000000001</v>
      </c>
      <c r="CG398" s="39">
        <f t="shared" si="221"/>
        <v>0</v>
      </c>
      <c r="CH398" s="39">
        <f t="shared" si="221"/>
        <v>0</v>
      </c>
      <c r="CI398" s="39">
        <f t="shared" si="221"/>
        <v>0</v>
      </c>
      <c r="CJ398" s="39">
        <f t="shared" si="221"/>
        <v>0</v>
      </c>
      <c r="CK398" s="39">
        <f t="shared" si="221"/>
        <v>0</v>
      </c>
      <c r="CL398" s="39">
        <f t="shared" si="221"/>
        <v>0</v>
      </c>
      <c r="CM398" s="39">
        <f t="shared" si="221"/>
        <v>0</v>
      </c>
      <c r="CO398" s="6"/>
      <c r="CP398" s="6"/>
      <c r="CS398" s="1">
        <f t="shared" si="211"/>
        <v>14.98</v>
      </c>
      <c r="CT398" s="1">
        <f t="shared" si="212"/>
        <v>0</v>
      </c>
      <c r="CU398" s="1">
        <f t="shared" si="213"/>
        <v>0</v>
      </c>
      <c r="CV398" s="1">
        <f t="shared" si="214"/>
        <v>0</v>
      </c>
      <c r="CW398" s="1">
        <f t="shared" si="215"/>
        <v>0</v>
      </c>
      <c r="CX398" s="1">
        <f t="shared" si="216"/>
        <v>19.652000000000001</v>
      </c>
      <c r="CY398" s="1">
        <f t="shared" si="224"/>
        <v>31.639999999999983</v>
      </c>
      <c r="DC398" s="1">
        <f t="shared" si="225"/>
        <v>0</v>
      </c>
      <c r="DD398" s="1">
        <f t="shared" si="226"/>
        <v>51.844000000000001</v>
      </c>
      <c r="DK398" s="1">
        <f t="shared" si="205"/>
        <v>0</v>
      </c>
      <c r="DL398" s="1">
        <f t="shared" si="206"/>
        <v>0</v>
      </c>
    </row>
    <row r="399" spans="1:116" s="1" customFormat="1" ht="12" customHeight="1">
      <c r="A399" s="1">
        <f t="shared" si="217"/>
        <v>7</v>
      </c>
      <c r="B399" s="4">
        <f t="shared" si="218"/>
        <v>41222</v>
      </c>
      <c r="C399" s="4">
        <f t="shared" si="219"/>
        <v>41228</v>
      </c>
      <c r="D399" s="5" t="s">
        <v>22</v>
      </c>
      <c r="E399" s="1">
        <v>1</v>
      </c>
      <c r="F399" s="1" t="s">
        <v>52</v>
      </c>
      <c r="G399" s="5" t="s">
        <v>17</v>
      </c>
      <c r="H399" s="5" t="s">
        <v>252</v>
      </c>
      <c r="I399" s="5"/>
      <c r="J399" s="5"/>
      <c r="K399" s="15">
        <v>2.1800000000000002</v>
      </c>
      <c r="L399" s="1">
        <f t="shared" si="222"/>
        <v>33.819999999999986</v>
      </c>
      <c r="M399" s="15">
        <v>5.4299999999999899</v>
      </c>
      <c r="N399" s="15">
        <v>37.899999999999899</v>
      </c>
      <c r="P399" s="1">
        <f t="shared" si="223"/>
        <v>306.45999999999981</v>
      </c>
      <c r="Q399" s="109" t="str">
        <f t="shared" si="210"/>
        <v/>
      </c>
      <c r="T399" s="15">
        <v>5</v>
      </c>
      <c r="U399" s="15">
        <v>0.1</v>
      </c>
      <c r="V399" s="15">
        <v>1.74</v>
      </c>
      <c r="W399" s="15"/>
      <c r="X399" s="15"/>
      <c r="AL399" s="26">
        <v>0.5</v>
      </c>
      <c r="AM399" s="39"/>
      <c r="AO399" s="39"/>
      <c r="AP399" s="39"/>
      <c r="AQ399" s="39"/>
      <c r="BF399" s="110">
        <f t="shared" si="220"/>
        <v>0</v>
      </c>
      <c r="BY399" s="1">
        <v>19.919000000000004</v>
      </c>
      <c r="CG399" s="39">
        <f t="shared" si="221"/>
        <v>0</v>
      </c>
      <c r="CH399" s="39">
        <f t="shared" si="221"/>
        <v>0</v>
      </c>
      <c r="CI399" s="39">
        <f t="shared" si="221"/>
        <v>0</v>
      </c>
      <c r="CJ399" s="39">
        <f t="shared" si="221"/>
        <v>0</v>
      </c>
      <c r="CK399" s="39">
        <f t="shared" si="221"/>
        <v>0</v>
      </c>
      <c r="CL399" s="39">
        <f t="shared" si="221"/>
        <v>0</v>
      </c>
      <c r="CM399" s="39">
        <f t="shared" si="221"/>
        <v>0</v>
      </c>
      <c r="CO399" s="6"/>
      <c r="CP399" s="6"/>
      <c r="CS399" s="1">
        <f t="shared" si="211"/>
        <v>2.1800000000000002</v>
      </c>
      <c r="CT399" s="1">
        <f t="shared" si="212"/>
        <v>0</v>
      </c>
      <c r="CU399" s="1">
        <f t="shared" si="213"/>
        <v>0</v>
      </c>
      <c r="CV399" s="1">
        <f t="shared" si="214"/>
        <v>0</v>
      </c>
      <c r="CW399" s="1">
        <f t="shared" si="215"/>
        <v>0</v>
      </c>
      <c r="CX399" s="1">
        <f t="shared" si="216"/>
        <v>19.919000000000004</v>
      </c>
      <c r="CY399" s="1">
        <f t="shared" si="224"/>
        <v>33.819999999999986</v>
      </c>
      <c r="DC399" s="1">
        <f t="shared" si="225"/>
        <v>0</v>
      </c>
      <c r="DD399" s="1">
        <f t="shared" si="226"/>
        <v>71.763000000000005</v>
      </c>
      <c r="DK399" s="1">
        <f t="shared" si="205"/>
        <v>0</v>
      </c>
      <c r="DL399" s="1">
        <f t="shared" si="206"/>
        <v>0</v>
      </c>
    </row>
    <row r="400" spans="1:116" s="1" customFormat="1" ht="12" customHeight="1">
      <c r="A400" s="1">
        <f t="shared" si="217"/>
        <v>8</v>
      </c>
      <c r="B400" s="4">
        <f t="shared" si="218"/>
        <v>41229</v>
      </c>
      <c r="C400" s="4">
        <f t="shared" si="219"/>
        <v>41235</v>
      </c>
      <c r="D400" s="5" t="s">
        <v>22</v>
      </c>
      <c r="E400" s="1">
        <v>1</v>
      </c>
      <c r="F400" s="1" t="s">
        <v>52</v>
      </c>
      <c r="G400" s="5" t="s">
        <v>17</v>
      </c>
      <c r="H400" s="5" t="s">
        <v>252</v>
      </c>
      <c r="I400" s="5"/>
      <c r="J400" s="5"/>
      <c r="K400" s="15">
        <v>3.3399999999999901</v>
      </c>
      <c r="L400" s="1">
        <f t="shared" si="222"/>
        <v>37.159999999999975</v>
      </c>
      <c r="M400" s="15">
        <v>5.9</v>
      </c>
      <c r="N400" s="15">
        <v>54.32</v>
      </c>
      <c r="P400" s="1">
        <f t="shared" si="223"/>
        <v>360.7799999999998</v>
      </c>
      <c r="Q400" s="109">
        <f t="shared" si="210"/>
        <v>720</v>
      </c>
      <c r="T400" s="15">
        <v>5.9999999999999902</v>
      </c>
      <c r="U400" s="15">
        <v>0.11</v>
      </c>
      <c r="V400" s="15">
        <v>1.6299999999999899</v>
      </c>
      <c r="W400" s="15">
        <v>11.32</v>
      </c>
      <c r="X400" s="15">
        <v>11.32</v>
      </c>
      <c r="AL400" s="26">
        <v>0.25</v>
      </c>
      <c r="AM400" s="39"/>
      <c r="AO400" s="39"/>
      <c r="AP400" s="39"/>
      <c r="AQ400" s="39"/>
      <c r="AS400" s="25"/>
      <c r="AT400" s="15">
        <v>0.72</v>
      </c>
      <c r="AV400" s="25"/>
      <c r="AW400" s="15">
        <v>0.13</v>
      </c>
      <c r="AX400" s="25"/>
      <c r="AY400" s="25">
        <v>0.11</v>
      </c>
      <c r="AZ400" s="25">
        <f>AV395+AX395</f>
        <v>0</v>
      </c>
      <c r="BA400" s="25"/>
      <c r="BE400" s="1">
        <v>720</v>
      </c>
      <c r="BF400" s="110">
        <f t="shared" si="220"/>
        <v>1</v>
      </c>
      <c r="BS400" s="1" t="s">
        <v>192</v>
      </c>
      <c r="BT400" s="1">
        <v>89.177019705000021</v>
      </c>
      <c r="BU400" s="1">
        <v>90</v>
      </c>
      <c r="BV400" s="1">
        <v>45</v>
      </c>
      <c r="BW400" s="1">
        <v>1200</v>
      </c>
      <c r="BX400" s="1">
        <v>-0.82298029499997938</v>
      </c>
      <c r="BY400" s="1">
        <v>25.227</v>
      </c>
      <c r="CA400" s="1">
        <v>0</v>
      </c>
      <c r="CG400" s="39">
        <f t="shared" si="221"/>
        <v>0</v>
      </c>
      <c r="CH400" s="39">
        <f t="shared" si="221"/>
        <v>0</v>
      </c>
      <c r="CI400" s="39">
        <f t="shared" si="221"/>
        <v>0</v>
      </c>
      <c r="CJ400" s="39">
        <f t="shared" si="221"/>
        <v>0</v>
      </c>
      <c r="CK400" s="39">
        <f t="shared" si="221"/>
        <v>0</v>
      </c>
      <c r="CL400" s="39">
        <f t="shared" si="221"/>
        <v>0</v>
      </c>
      <c r="CM400" s="39">
        <f t="shared" si="221"/>
        <v>0</v>
      </c>
      <c r="CO400" s="6"/>
      <c r="CP400" s="6"/>
      <c r="CS400" s="1">
        <f t="shared" si="211"/>
        <v>3.3399999999999901</v>
      </c>
      <c r="CT400" s="1">
        <f t="shared" si="212"/>
        <v>0</v>
      </c>
      <c r="CU400" s="1">
        <f t="shared" si="213"/>
        <v>0</v>
      </c>
      <c r="CV400" s="1">
        <f t="shared" si="214"/>
        <v>0</v>
      </c>
      <c r="CW400" s="1">
        <f t="shared" si="215"/>
        <v>0</v>
      </c>
      <c r="CX400" s="1">
        <f t="shared" si="216"/>
        <v>25.227</v>
      </c>
      <c r="CY400" s="1">
        <f t="shared" si="224"/>
        <v>37.159999999999975</v>
      </c>
      <c r="DC400" s="1">
        <f t="shared" si="225"/>
        <v>0</v>
      </c>
      <c r="DD400" s="1">
        <f t="shared" si="226"/>
        <v>96.990000000000009</v>
      </c>
      <c r="DK400" s="1">
        <f t="shared" si="205"/>
        <v>0</v>
      </c>
      <c r="DL400" s="1">
        <f t="shared" si="206"/>
        <v>0</v>
      </c>
    </row>
    <row r="401" spans="1:116" s="1" customFormat="1" ht="12" customHeight="1">
      <c r="A401" s="1">
        <f t="shared" si="217"/>
        <v>9</v>
      </c>
      <c r="B401" s="4">
        <f t="shared" si="218"/>
        <v>41236</v>
      </c>
      <c r="C401" s="4">
        <f t="shared" si="219"/>
        <v>41242</v>
      </c>
      <c r="D401" s="5" t="s">
        <v>22</v>
      </c>
      <c r="E401" s="1">
        <v>1</v>
      </c>
      <c r="F401" s="1" t="s">
        <v>52</v>
      </c>
      <c r="G401" s="5" t="s">
        <v>17</v>
      </c>
      <c r="H401" s="5" t="s">
        <v>252</v>
      </c>
      <c r="I401" s="5"/>
      <c r="J401" s="5"/>
      <c r="K401" s="15">
        <v>11.82</v>
      </c>
      <c r="L401" s="1">
        <f t="shared" si="222"/>
        <v>48.979999999999976</v>
      </c>
      <c r="M401" s="15">
        <v>0</v>
      </c>
      <c r="N401" s="15">
        <v>135.37</v>
      </c>
      <c r="P401" s="1">
        <f t="shared" si="223"/>
        <v>496.14999999999981</v>
      </c>
      <c r="Q401" s="109">
        <f t="shared" si="210"/>
        <v>855.37</v>
      </c>
      <c r="T401" s="15">
        <v>5.9999999999999902</v>
      </c>
      <c r="U401" s="15">
        <v>0.11</v>
      </c>
      <c r="V401" s="15">
        <v>1.1499999999999899</v>
      </c>
      <c r="W401" s="15"/>
      <c r="X401" s="15"/>
      <c r="AL401" s="26">
        <v>0</v>
      </c>
      <c r="AM401" s="40">
        <v>24</v>
      </c>
      <c r="AN401" s="15"/>
      <c r="AO401" s="39"/>
      <c r="AP401" s="39"/>
      <c r="AQ401" s="39"/>
      <c r="AS401" s="25"/>
      <c r="BF401" s="110">
        <f t="shared" si="220"/>
        <v>1</v>
      </c>
      <c r="BS401" s="1" t="s">
        <v>193</v>
      </c>
      <c r="BT401" s="1">
        <v>91.712301074999999</v>
      </c>
      <c r="BU401" s="1">
        <v>90</v>
      </c>
      <c r="BV401" s="1">
        <v>45</v>
      </c>
      <c r="BW401" s="1">
        <v>1200</v>
      </c>
      <c r="BX401" s="1">
        <v>1.7123010749999992</v>
      </c>
      <c r="BY401" s="1">
        <v>30.116499999999998</v>
      </c>
      <c r="BZ401" s="1">
        <v>25</v>
      </c>
      <c r="CA401" s="1">
        <v>24</v>
      </c>
      <c r="CG401" s="39">
        <f t="shared" si="221"/>
        <v>0</v>
      </c>
      <c r="CH401" s="39">
        <f t="shared" si="221"/>
        <v>0</v>
      </c>
      <c r="CI401" s="39">
        <f t="shared" si="221"/>
        <v>0</v>
      </c>
      <c r="CJ401" s="39">
        <f t="shared" si="221"/>
        <v>0</v>
      </c>
      <c r="CK401" s="39">
        <f t="shared" si="221"/>
        <v>0</v>
      </c>
      <c r="CL401" s="39">
        <f t="shared" si="221"/>
        <v>0</v>
      </c>
      <c r="CM401" s="39">
        <f t="shared" si="221"/>
        <v>0</v>
      </c>
      <c r="CO401" s="6"/>
      <c r="CP401" s="6"/>
      <c r="CS401" s="1">
        <f t="shared" si="211"/>
        <v>11.82</v>
      </c>
      <c r="CT401" s="1">
        <f t="shared" si="212"/>
        <v>0</v>
      </c>
      <c r="CU401" s="1">
        <f t="shared" si="213"/>
        <v>0</v>
      </c>
      <c r="CV401" s="1">
        <f t="shared" si="214"/>
        <v>0</v>
      </c>
      <c r="CW401" s="1">
        <f t="shared" si="215"/>
        <v>25</v>
      </c>
      <c r="CX401" s="1">
        <f t="shared" si="216"/>
        <v>30.116499999999998</v>
      </c>
      <c r="CY401" s="1">
        <f t="shared" si="224"/>
        <v>48.979999999999976</v>
      </c>
      <c r="DC401" s="1">
        <f t="shared" si="225"/>
        <v>25</v>
      </c>
      <c r="DD401" s="1">
        <f t="shared" si="226"/>
        <v>127.10650000000001</v>
      </c>
      <c r="DK401" s="1">
        <f t="shared" si="205"/>
        <v>0</v>
      </c>
      <c r="DL401" s="1">
        <f t="shared" si="206"/>
        <v>0</v>
      </c>
    </row>
    <row r="402" spans="1:116" s="1" customFormat="1" ht="12" customHeight="1">
      <c r="A402" s="1">
        <f t="shared" si="217"/>
        <v>10</v>
      </c>
      <c r="B402" s="4">
        <f t="shared" si="218"/>
        <v>41243</v>
      </c>
      <c r="C402" s="4">
        <f t="shared" si="219"/>
        <v>41249</v>
      </c>
      <c r="D402" s="5" t="s">
        <v>22</v>
      </c>
      <c r="E402" s="1">
        <v>1</v>
      </c>
      <c r="F402" s="1" t="s">
        <v>52</v>
      </c>
      <c r="G402" s="5" t="s">
        <v>17</v>
      </c>
      <c r="H402" s="5" t="s">
        <v>252</v>
      </c>
      <c r="I402" s="5"/>
      <c r="J402" s="5"/>
      <c r="K402" s="15">
        <v>9.5500000000000007</v>
      </c>
      <c r="L402" s="1">
        <f t="shared" si="222"/>
        <v>58.529999999999973</v>
      </c>
      <c r="M402" s="15">
        <v>9.66</v>
      </c>
      <c r="N402" s="15">
        <v>247.509999999999</v>
      </c>
      <c r="P402" s="1">
        <f t="shared" si="223"/>
        <v>743.65999999999883</v>
      </c>
      <c r="Q402" s="109">
        <f t="shared" si="210"/>
        <v>1102.879999999999</v>
      </c>
      <c r="T402" s="15">
        <v>26</v>
      </c>
      <c r="U402" s="15">
        <v>0.56000000000000005</v>
      </c>
      <c r="V402" s="15">
        <v>2.5899999999999901</v>
      </c>
      <c r="W402" s="15">
        <v>6.6</v>
      </c>
      <c r="X402" s="15">
        <v>6.6</v>
      </c>
      <c r="AL402" s="26">
        <v>56.13</v>
      </c>
      <c r="AM402" s="40">
        <v>0</v>
      </c>
      <c r="AN402" s="15"/>
      <c r="AO402" s="39"/>
      <c r="AP402" s="39"/>
      <c r="AQ402" s="39"/>
      <c r="BF402" s="110">
        <f t="shared" si="220"/>
        <v>1</v>
      </c>
      <c r="BS402" s="1" t="s">
        <v>194</v>
      </c>
      <c r="BT402" s="1">
        <v>125.93859957000002</v>
      </c>
      <c r="BU402" s="1">
        <v>90</v>
      </c>
      <c r="BV402" s="1">
        <v>45</v>
      </c>
      <c r="BW402" s="1">
        <v>1200</v>
      </c>
      <c r="BX402" s="1">
        <v>35.938599570000022</v>
      </c>
      <c r="BY402" s="1">
        <v>26.938000000000002</v>
      </c>
      <c r="BZ402" s="1">
        <v>0</v>
      </c>
      <c r="CA402" s="1">
        <v>0</v>
      </c>
      <c r="CG402" s="39">
        <f t="shared" si="221"/>
        <v>15.51</v>
      </c>
      <c r="CH402" s="39">
        <f t="shared" si="221"/>
        <v>55.737142857142864</v>
      </c>
      <c r="CI402" s="39">
        <f t="shared" si="221"/>
        <v>1.0542857142857143</v>
      </c>
      <c r="CJ402" s="39">
        <f t="shared" si="221"/>
        <v>16.767142857142858</v>
      </c>
      <c r="CK402" s="39">
        <f t="shared" si="221"/>
        <v>25.419999999999998</v>
      </c>
      <c r="CL402" s="39">
        <f t="shared" si="221"/>
        <v>0</v>
      </c>
      <c r="CM402" s="39">
        <f t="shared" si="221"/>
        <v>1.2314285714285713</v>
      </c>
      <c r="CO402" s="6"/>
      <c r="CP402" s="6"/>
      <c r="CS402" s="1">
        <f t="shared" si="211"/>
        <v>9.5500000000000007</v>
      </c>
      <c r="CT402" s="1">
        <f t="shared" si="212"/>
        <v>0</v>
      </c>
      <c r="CU402" s="1">
        <f t="shared" si="213"/>
        <v>0</v>
      </c>
      <c r="CV402" s="1">
        <f t="shared" si="214"/>
        <v>0</v>
      </c>
      <c r="CW402" s="1">
        <f t="shared" si="215"/>
        <v>0</v>
      </c>
      <c r="CX402" s="1">
        <f t="shared" si="216"/>
        <v>26.938000000000002</v>
      </c>
      <c r="CY402" s="1">
        <f t="shared" si="224"/>
        <v>58.529999999999973</v>
      </c>
      <c r="DC402" s="1">
        <f t="shared" si="225"/>
        <v>25</v>
      </c>
      <c r="DD402" s="1">
        <f t="shared" si="226"/>
        <v>154.04450000000003</v>
      </c>
      <c r="DK402" s="1">
        <f t="shared" si="205"/>
        <v>0</v>
      </c>
      <c r="DL402" s="1">
        <f t="shared" si="206"/>
        <v>0</v>
      </c>
    </row>
    <row r="403" spans="1:116" s="1" customFormat="1" ht="12" customHeight="1">
      <c r="A403" s="1">
        <f t="shared" si="217"/>
        <v>11</v>
      </c>
      <c r="B403" s="4">
        <f t="shared" si="218"/>
        <v>41250</v>
      </c>
      <c r="C403" s="4">
        <f t="shared" si="219"/>
        <v>41256</v>
      </c>
      <c r="D403" s="5" t="s">
        <v>22</v>
      </c>
      <c r="E403" s="1">
        <v>1</v>
      </c>
      <c r="F403" s="1" t="s">
        <v>52</v>
      </c>
      <c r="G403" s="5" t="s">
        <v>17</v>
      </c>
      <c r="H403" s="5" t="s">
        <v>252</v>
      </c>
      <c r="I403" s="5"/>
      <c r="J403" s="5"/>
      <c r="K403" s="15">
        <v>12.6199999999999</v>
      </c>
      <c r="L403" s="1">
        <f t="shared" si="222"/>
        <v>71.149999999999878</v>
      </c>
      <c r="M403" s="15">
        <v>10.48</v>
      </c>
      <c r="N403" s="15">
        <v>278.17</v>
      </c>
      <c r="P403" s="1">
        <f t="shared" si="223"/>
        <v>1021.8299999999988</v>
      </c>
      <c r="Q403" s="109">
        <f t="shared" si="210"/>
        <v>1381.049999999999</v>
      </c>
      <c r="T403" s="15">
        <v>26</v>
      </c>
      <c r="U403" s="15">
        <v>0.56000000000000005</v>
      </c>
      <c r="V403" s="15">
        <v>2.2000000000000002</v>
      </c>
      <c r="W403" s="15"/>
      <c r="X403" s="15"/>
      <c r="AL403" s="26">
        <v>1.02</v>
      </c>
      <c r="AM403" s="40">
        <v>19</v>
      </c>
      <c r="AN403" s="15"/>
      <c r="AO403" s="39"/>
      <c r="AP403" s="39"/>
      <c r="AQ403" s="39"/>
      <c r="AS403" s="25"/>
      <c r="AT403" s="15">
        <v>1.52</v>
      </c>
      <c r="AV403" s="25">
        <v>0.56000000000000005</v>
      </c>
      <c r="AW403" s="15">
        <v>1.02</v>
      </c>
      <c r="AX403" s="25">
        <v>0.63</v>
      </c>
      <c r="AY403" s="25">
        <v>0.15</v>
      </c>
      <c r="AZ403" s="25">
        <v>258.5</v>
      </c>
      <c r="BA403" s="25"/>
      <c r="BD403" s="1">
        <v>56</v>
      </c>
      <c r="BE403" s="1">
        <v>1520</v>
      </c>
      <c r="BF403" s="110">
        <f t="shared" si="220"/>
        <v>2</v>
      </c>
      <c r="BS403" s="1" t="s">
        <v>170</v>
      </c>
      <c r="BT403" s="1">
        <v>82.416269385000021</v>
      </c>
      <c r="BU403" s="1">
        <v>90</v>
      </c>
      <c r="BV403" s="1">
        <v>45</v>
      </c>
      <c r="BW403" s="1">
        <v>1200</v>
      </c>
      <c r="BX403" s="1">
        <v>-7.583730614999979</v>
      </c>
      <c r="BY403" s="1">
        <v>38.533499999999997</v>
      </c>
      <c r="BZ403" s="1">
        <v>45</v>
      </c>
      <c r="CA403" s="1">
        <v>19</v>
      </c>
      <c r="CG403" s="39">
        <f t="shared" si="221"/>
        <v>19.134285714285713</v>
      </c>
      <c r="CH403" s="39">
        <f t="shared" si="221"/>
        <v>55.631428571428572</v>
      </c>
      <c r="CI403" s="39">
        <f t="shared" si="221"/>
        <v>1.2857142857142858</v>
      </c>
      <c r="CJ403" s="39">
        <f t="shared" si="221"/>
        <v>13.659999999999998</v>
      </c>
      <c r="CK403" s="39">
        <f t="shared" si="221"/>
        <v>25.159999999999997</v>
      </c>
      <c r="CL403" s="39">
        <f t="shared" si="221"/>
        <v>0</v>
      </c>
      <c r="CM403" s="39">
        <f t="shared" si="221"/>
        <v>1.4285714285714288</v>
      </c>
      <c r="CO403" s="6"/>
      <c r="CP403" s="6"/>
      <c r="CS403" s="1">
        <f t="shared" si="211"/>
        <v>12.6199999999999</v>
      </c>
      <c r="CT403" s="1">
        <f t="shared" si="212"/>
        <v>0</v>
      </c>
      <c r="CU403" s="1">
        <f t="shared" si="213"/>
        <v>0</v>
      </c>
      <c r="CV403" s="1">
        <f t="shared" si="214"/>
        <v>0</v>
      </c>
      <c r="CW403" s="1">
        <f t="shared" si="215"/>
        <v>45</v>
      </c>
      <c r="CX403" s="1">
        <f t="shared" si="216"/>
        <v>38.533499999999997</v>
      </c>
      <c r="CY403" s="1">
        <f t="shared" si="224"/>
        <v>71.149999999999878</v>
      </c>
      <c r="DC403" s="1">
        <f t="shared" si="225"/>
        <v>70</v>
      </c>
      <c r="DD403" s="1">
        <f t="shared" si="226"/>
        <v>192.57800000000003</v>
      </c>
      <c r="DK403" s="1">
        <f t="shared" si="205"/>
        <v>0</v>
      </c>
      <c r="DL403" s="1">
        <f t="shared" si="206"/>
        <v>0</v>
      </c>
    </row>
    <row r="404" spans="1:116" s="1" customFormat="1" ht="12" customHeight="1">
      <c r="A404" s="1">
        <f t="shared" si="217"/>
        <v>12</v>
      </c>
      <c r="B404" s="4">
        <f t="shared" si="218"/>
        <v>41257</v>
      </c>
      <c r="C404" s="4">
        <f t="shared" si="219"/>
        <v>41263</v>
      </c>
      <c r="D404" s="5" t="s">
        <v>22</v>
      </c>
      <c r="E404" s="1">
        <v>1</v>
      </c>
      <c r="F404" s="1" t="s">
        <v>52</v>
      </c>
      <c r="G404" s="5" t="s">
        <v>17</v>
      </c>
      <c r="H404" s="5" t="s">
        <v>252</v>
      </c>
      <c r="I404" s="5"/>
      <c r="J404" s="5"/>
      <c r="K404" s="15">
        <v>30.309999999999899</v>
      </c>
      <c r="L404" s="1">
        <f t="shared" si="222"/>
        <v>101.45999999999978</v>
      </c>
      <c r="M404" s="15">
        <v>6.3399999999999901</v>
      </c>
      <c r="N404" s="15">
        <v>861.11</v>
      </c>
      <c r="P404" s="1">
        <f t="shared" si="223"/>
        <v>1882.9399999999987</v>
      </c>
      <c r="Q404" s="109">
        <f t="shared" si="210"/>
        <v>2242.1599999999989</v>
      </c>
      <c r="T404" s="15">
        <v>45</v>
      </c>
      <c r="U404" s="15">
        <v>1.1499999999999899</v>
      </c>
      <c r="V404" s="15">
        <v>2.8399999999999901</v>
      </c>
      <c r="W404" s="15">
        <v>8.74</v>
      </c>
      <c r="X404" s="15">
        <v>9.5299999999999994</v>
      </c>
      <c r="AL404" s="26">
        <v>54.34</v>
      </c>
      <c r="AM404" s="40">
        <v>36</v>
      </c>
      <c r="AN404" s="15"/>
      <c r="AO404" s="39"/>
      <c r="AP404" s="39"/>
      <c r="AQ404" s="39"/>
      <c r="BF404" s="110">
        <f t="shared" si="220"/>
        <v>2</v>
      </c>
      <c r="BS404" s="1" t="s">
        <v>171</v>
      </c>
      <c r="BT404" s="1">
        <v>86.641738335000014</v>
      </c>
      <c r="BU404" s="1">
        <v>90</v>
      </c>
      <c r="BV404" s="1">
        <v>45</v>
      </c>
      <c r="BW404" s="1">
        <v>1200</v>
      </c>
      <c r="BX404" s="1">
        <v>-3.3582616649999864</v>
      </c>
      <c r="BY404" s="1">
        <v>31.743000000000002</v>
      </c>
      <c r="BZ404" s="1">
        <v>35</v>
      </c>
      <c r="CA404" s="1">
        <v>36</v>
      </c>
      <c r="CG404" s="39">
        <f t="shared" ref="CG404:CM413" si="227">CG369</f>
        <v>13.917142857142858</v>
      </c>
      <c r="CH404" s="39">
        <f t="shared" si="227"/>
        <v>60.752857142857138</v>
      </c>
      <c r="CI404" s="39">
        <f t="shared" si="227"/>
        <v>0.79999999999999993</v>
      </c>
      <c r="CJ404" s="39">
        <f t="shared" si="227"/>
        <v>11.865714285714287</v>
      </c>
      <c r="CK404" s="39">
        <f t="shared" si="227"/>
        <v>17.529999999999998</v>
      </c>
      <c r="CL404" s="39">
        <f t="shared" si="227"/>
        <v>0</v>
      </c>
      <c r="CM404" s="39">
        <f t="shared" si="227"/>
        <v>0.89571428571428569</v>
      </c>
      <c r="CO404" s="6"/>
      <c r="CP404" s="6"/>
      <c r="CS404" s="1">
        <f t="shared" si="211"/>
        <v>30.309999999999899</v>
      </c>
      <c r="CT404" s="1">
        <f t="shared" si="212"/>
        <v>0</v>
      </c>
      <c r="CU404" s="1">
        <f t="shared" si="213"/>
        <v>0</v>
      </c>
      <c r="CV404" s="1">
        <f t="shared" si="214"/>
        <v>0</v>
      </c>
      <c r="CW404" s="1">
        <f t="shared" si="215"/>
        <v>35</v>
      </c>
      <c r="CX404" s="1">
        <f t="shared" si="216"/>
        <v>31.743000000000002</v>
      </c>
      <c r="CY404" s="1">
        <f t="shared" si="224"/>
        <v>101.45999999999978</v>
      </c>
      <c r="DC404" s="1">
        <f t="shared" si="225"/>
        <v>105</v>
      </c>
      <c r="DD404" s="1">
        <f t="shared" si="226"/>
        <v>224.32100000000003</v>
      </c>
      <c r="DK404" s="1">
        <f t="shared" si="205"/>
        <v>0</v>
      </c>
      <c r="DL404" s="1">
        <f t="shared" si="206"/>
        <v>0</v>
      </c>
    </row>
    <row r="405" spans="1:116" s="1" customFormat="1" ht="12" customHeight="1">
      <c r="A405" s="1">
        <f t="shared" si="217"/>
        <v>13</v>
      </c>
      <c r="B405" s="4">
        <f t="shared" si="218"/>
        <v>41264</v>
      </c>
      <c r="C405" s="4">
        <f t="shared" si="219"/>
        <v>41270</v>
      </c>
      <c r="D405" s="5" t="s">
        <v>22</v>
      </c>
      <c r="E405" s="1">
        <v>1</v>
      </c>
      <c r="F405" s="1" t="s">
        <v>52</v>
      </c>
      <c r="G405" s="5" t="s">
        <v>17</v>
      </c>
      <c r="H405" s="5" t="s">
        <v>252</v>
      </c>
      <c r="I405" s="5"/>
      <c r="J405" s="5"/>
      <c r="K405" s="15">
        <v>30.85</v>
      </c>
      <c r="L405" s="1">
        <f t="shared" si="222"/>
        <v>132.30999999999977</v>
      </c>
      <c r="M405" s="15">
        <v>6.69</v>
      </c>
      <c r="N405" s="15">
        <v>774.14999999999895</v>
      </c>
      <c r="P405" s="1">
        <f t="shared" si="223"/>
        <v>2657.0899999999974</v>
      </c>
      <c r="Q405" s="109">
        <f t="shared" si="210"/>
        <v>3016.3099999999977</v>
      </c>
      <c r="T405" s="15">
        <v>45</v>
      </c>
      <c r="U405" s="15">
        <v>1.1499999999999899</v>
      </c>
      <c r="V405" s="15">
        <v>2.50999999999999</v>
      </c>
      <c r="W405" s="15"/>
      <c r="X405" s="15"/>
      <c r="AL405" s="26">
        <v>8.1300000000000008</v>
      </c>
      <c r="AM405" s="40">
        <v>24</v>
      </c>
      <c r="AN405" s="15"/>
      <c r="AO405" s="39"/>
      <c r="AP405" s="39"/>
      <c r="AQ405" s="39"/>
      <c r="BF405" s="110">
        <f t="shared" si="220"/>
        <v>2</v>
      </c>
      <c r="BS405" s="1" t="s">
        <v>195</v>
      </c>
      <c r="BT405" s="1">
        <v>71.007503220000032</v>
      </c>
      <c r="BU405" s="1">
        <v>90</v>
      </c>
      <c r="BV405" s="1">
        <v>45</v>
      </c>
      <c r="BW405" s="1">
        <v>1200</v>
      </c>
      <c r="BX405" s="1">
        <v>-18.992496779999968</v>
      </c>
      <c r="BY405" s="1">
        <v>40.067999999999998</v>
      </c>
      <c r="BZ405" s="1">
        <v>20</v>
      </c>
      <c r="CA405" s="1">
        <v>24</v>
      </c>
      <c r="CG405" s="39">
        <f t="shared" si="227"/>
        <v>16.511428571428574</v>
      </c>
      <c r="CH405" s="39">
        <f t="shared" si="227"/>
        <v>52.027142857142849</v>
      </c>
      <c r="CI405" s="39">
        <f t="shared" si="227"/>
        <v>1.3057142857142858</v>
      </c>
      <c r="CJ405" s="39">
        <f t="shared" si="227"/>
        <v>12.680000000000001</v>
      </c>
      <c r="CK405" s="39">
        <f t="shared" si="227"/>
        <v>21.089999999999996</v>
      </c>
      <c r="CL405" s="39">
        <f t="shared" si="227"/>
        <v>0</v>
      </c>
      <c r="CM405" s="39">
        <f t="shared" si="227"/>
        <v>0.80142857142857138</v>
      </c>
      <c r="CO405" s="6"/>
      <c r="CP405" s="6"/>
      <c r="CS405" s="1">
        <f t="shared" si="211"/>
        <v>30.85</v>
      </c>
      <c r="CT405" s="1">
        <f t="shared" si="212"/>
        <v>0</v>
      </c>
      <c r="CU405" s="1">
        <f t="shared" si="213"/>
        <v>0</v>
      </c>
      <c r="CV405" s="1">
        <f t="shared" si="214"/>
        <v>0</v>
      </c>
      <c r="CW405" s="1">
        <f t="shared" si="215"/>
        <v>20</v>
      </c>
      <c r="CX405" s="1">
        <f t="shared" si="216"/>
        <v>40.067999999999998</v>
      </c>
      <c r="CY405" s="1">
        <f t="shared" si="224"/>
        <v>132.30999999999977</v>
      </c>
      <c r="DC405" s="1">
        <f t="shared" si="225"/>
        <v>125</v>
      </c>
      <c r="DD405" s="1">
        <f t="shared" si="226"/>
        <v>264.38900000000001</v>
      </c>
      <c r="DK405" s="1">
        <f t="shared" si="205"/>
        <v>0</v>
      </c>
      <c r="DL405" s="1">
        <f t="shared" si="206"/>
        <v>0</v>
      </c>
    </row>
    <row r="406" spans="1:116" s="1" customFormat="1" ht="12" customHeight="1">
      <c r="A406" s="1">
        <f t="shared" si="217"/>
        <v>14</v>
      </c>
      <c r="B406" s="4">
        <f t="shared" si="218"/>
        <v>41271</v>
      </c>
      <c r="C406" s="4">
        <f t="shared" si="219"/>
        <v>41277</v>
      </c>
      <c r="D406" s="5" t="s">
        <v>22</v>
      </c>
      <c r="E406" s="1">
        <v>1</v>
      </c>
      <c r="F406" s="1" t="s">
        <v>52</v>
      </c>
      <c r="G406" s="5" t="s">
        <v>17</v>
      </c>
      <c r="H406" s="5" t="s">
        <v>252</v>
      </c>
      <c r="I406" s="5"/>
      <c r="J406" s="5"/>
      <c r="K406" s="15">
        <v>38.329999999999899</v>
      </c>
      <c r="L406" s="1">
        <f t="shared" si="222"/>
        <v>170.63999999999967</v>
      </c>
      <c r="M406" s="15">
        <v>6.8899999999999899</v>
      </c>
      <c r="N406" s="15">
        <v>917.50999999999897</v>
      </c>
      <c r="P406" s="1">
        <f t="shared" si="223"/>
        <v>3574.5999999999963</v>
      </c>
      <c r="Q406" s="109">
        <f t="shared" si="210"/>
        <v>3933.8199999999965</v>
      </c>
      <c r="T406" s="15">
        <v>42.999999999999901</v>
      </c>
      <c r="U406" s="15">
        <v>1.0900000000000001</v>
      </c>
      <c r="V406" s="15">
        <v>2.39</v>
      </c>
      <c r="W406" s="15">
        <v>9.64</v>
      </c>
      <c r="X406" s="15">
        <v>10.27</v>
      </c>
      <c r="AL406" s="26">
        <v>5.59</v>
      </c>
      <c r="AM406" s="40">
        <v>34</v>
      </c>
      <c r="AN406" s="15"/>
      <c r="AO406" s="39"/>
      <c r="AP406" s="39"/>
      <c r="AQ406" s="39"/>
      <c r="BF406" s="110">
        <f t="shared" si="220"/>
        <v>2</v>
      </c>
      <c r="BS406" s="1" t="s">
        <v>196</v>
      </c>
      <c r="BT406" s="1">
        <v>68.472221850000025</v>
      </c>
      <c r="BU406" s="1">
        <v>90</v>
      </c>
      <c r="BV406" s="1">
        <v>45</v>
      </c>
      <c r="BW406" s="1">
        <v>1200</v>
      </c>
      <c r="BX406" s="1">
        <v>-21.527778149999975</v>
      </c>
      <c r="BY406" s="1">
        <v>43.757999999999996</v>
      </c>
      <c r="BZ406" s="1">
        <v>60</v>
      </c>
      <c r="CA406" s="1">
        <v>34</v>
      </c>
      <c r="CG406" s="39">
        <f t="shared" si="227"/>
        <v>11.912857142857144</v>
      </c>
      <c r="CH406" s="39">
        <f t="shared" si="227"/>
        <v>50.888571428571424</v>
      </c>
      <c r="CI406" s="39">
        <f t="shared" si="227"/>
        <v>1.06</v>
      </c>
      <c r="CJ406" s="39">
        <f t="shared" si="227"/>
        <v>13.141428571428573</v>
      </c>
      <c r="CK406" s="39">
        <f t="shared" si="227"/>
        <v>21.32</v>
      </c>
      <c r="CL406" s="39">
        <f t="shared" si="227"/>
        <v>0</v>
      </c>
      <c r="CM406" s="39">
        <f t="shared" si="227"/>
        <v>1.5757142857142858</v>
      </c>
      <c r="CO406" s="6"/>
      <c r="CP406" s="6"/>
      <c r="CS406" s="1">
        <f t="shared" si="211"/>
        <v>38.329999999999899</v>
      </c>
      <c r="CT406" s="1">
        <f t="shared" si="212"/>
        <v>0</v>
      </c>
      <c r="CU406" s="1">
        <f t="shared" si="213"/>
        <v>0</v>
      </c>
      <c r="CV406" s="1">
        <f t="shared" si="214"/>
        <v>0</v>
      </c>
      <c r="CW406" s="1">
        <f t="shared" si="215"/>
        <v>60</v>
      </c>
      <c r="CX406" s="1">
        <f t="shared" si="216"/>
        <v>43.757999999999996</v>
      </c>
      <c r="CY406" s="1">
        <f t="shared" si="224"/>
        <v>170.63999999999967</v>
      </c>
      <c r="DC406" s="1">
        <f t="shared" si="225"/>
        <v>185</v>
      </c>
      <c r="DD406" s="1">
        <f t="shared" si="226"/>
        <v>308.14699999999999</v>
      </c>
      <c r="DK406" s="1">
        <f t="shared" si="205"/>
        <v>0</v>
      </c>
      <c r="DL406" s="1">
        <f t="shared" si="206"/>
        <v>0</v>
      </c>
    </row>
    <row r="407" spans="1:116" s="1" customFormat="1" ht="12" customHeight="1">
      <c r="A407" s="1">
        <f t="shared" si="217"/>
        <v>15</v>
      </c>
      <c r="B407" s="4">
        <f t="shared" si="218"/>
        <v>41278</v>
      </c>
      <c r="C407" s="4">
        <f t="shared" si="219"/>
        <v>41284</v>
      </c>
      <c r="D407" s="5" t="s">
        <v>22</v>
      </c>
      <c r="E407" s="1">
        <v>1</v>
      </c>
      <c r="F407" s="1" t="s">
        <v>52</v>
      </c>
      <c r="G407" s="5" t="s">
        <v>17</v>
      </c>
      <c r="H407" s="5" t="s">
        <v>252</v>
      </c>
      <c r="I407" s="5"/>
      <c r="J407" s="5"/>
      <c r="K407" s="15">
        <v>35.770000000000003</v>
      </c>
      <c r="L407" s="1">
        <f t="shared" si="222"/>
        <v>206.40999999999968</v>
      </c>
      <c r="M407" s="15">
        <v>12.34</v>
      </c>
      <c r="N407" s="15">
        <v>910.89999999999895</v>
      </c>
      <c r="P407" s="1">
        <f t="shared" si="223"/>
        <v>4485.4999999999955</v>
      </c>
      <c r="Q407" s="109">
        <f t="shared" si="210"/>
        <v>4844.7199999999957</v>
      </c>
      <c r="T407" s="15">
        <v>46</v>
      </c>
      <c r="U407" s="15">
        <v>1.2</v>
      </c>
      <c r="V407" s="15">
        <v>2.5499999999999901</v>
      </c>
      <c r="W407" s="15">
        <v>7.51</v>
      </c>
      <c r="X407" s="15">
        <v>8.39</v>
      </c>
      <c r="AL407" s="26">
        <v>0</v>
      </c>
      <c r="AM407" s="40">
        <v>46</v>
      </c>
      <c r="AN407" s="15"/>
      <c r="AO407" s="39"/>
      <c r="AP407" s="39"/>
      <c r="AQ407" s="39"/>
      <c r="AS407" s="25"/>
      <c r="AT407" s="25">
        <v>2.34</v>
      </c>
      <c r="AV407" s="25">
        <v>0.7</v>
      </c>
      <c r="AW407" s="25">
        <v>1.1000000000000001</v>
      </c>
      <c r="AX407" s="25">
        <v>2.23</v>
      </c>
      <c r="AY407" s="25">
        <v>0.26</v>
      </c>
      <c r="AZ407" s="25">
        <v>86.5</v>
      </c>
      <c r="BA407" s="25">
        <v>43.2</v>
      </c>
      <c r="BD407" s="1">
        <v>7</v>
      </c>
      <c r="BE407" s="1">
        <v>2340</v>
      </c>
      <c r="BF407" s="110">
        <f t="shared" si="220"/>
        <v>3</v>
      </c>
      <c r="BS407" s="1" t="s">
        <v>172</v>
      </c>
      <c r="BT407" s="1">
        <v>62.556565320000018</v>
      </c>
      <c r="BU407" s="1">
        <v>90</v>
      </c>
      <c r="BV407" s="1">
        <v>45</v>
      </c>
      <c r="BW407" s="1">
        <v>1200</v>
      </c>
      <c r="BX407" s="1">
        <v>-27.443434679999982</v>
      </c>
      <c r="BY407" s="1">
        <v>48.095999999999997</v>
      </c>
      <c r="BZ407" s="1">
        <v>65</v>
      </c>
      <c r="CA407" s="1">
        <v>46</v>
      </c>
      <c r="CG407" s="39">
        <f t="shared" si="227"/>
        <v>12.858571428571427</v>
      </c>
      <c r="CH407" s="39">
        <f t="shared" si="227"/>
        <v>51.79</v>
      </c>
      <c r="CI407" s="39">
        <f t="shared" si="227"/>
        <v>1.0457142857142858</v>
      </c>
      <c r="CJ407" s="39">
        <f t="shared" si="227"/>
        <v>11.762857142857143</v>
      </c>
      <c r="CK407" s="39">
        <f t="shared" si="227"/>
        <v>18.54</v>
      </c>
      <c r="CL407" s="39">
        <f t="shared" si="227"/>
        <v>0</v>
      </c>
      <c r="CM407" s="39">
        <f t="shared" si="227"/>
        <v>1.2842857142857143</v>
      </c>
      <c r="CO407" s="6"/>
      <c r="CP407" s="6"/>
      <c r="CS407" s="1">
        <f t="shared" si="211"/>
        <v>35.770000000000003</v>
      </c>
      <c r="CT407" s="1">
        <f t="shared" si="212"/>
        <v>0</v>
      </c>
      <c r="CU407" s="1">
        <f t="shared" si="213"/>
        <v>0</v>
      </c>
      <c r="CV407" s="1">
        <f t="shared" si="214"/>
        <v>0</v>
      </c>
      <c r="CW407" s="1">
        <f t="shared" si="215"/>
        <v>65</v>
      </c>
      <c r="CX407" s="1">
        <f t="shared" si="216"/>
        <v>48.095999999999997</v>
      </c>
      <c r="CY407" s="1">
        <f t="shared" si="224"/>
        <v>206.40999999999968</v>
      </c>
      <c r="DC407" s="1">
        <f t="shared" si="225"/>
        <v>250</v>
      </c>
      <c r="DD407" s="1">
        <f t="shared" si="226"/>
        <v>356.24299999999999</v>
      </c>
      <c r="DK407" s="1">
        <f t="shared" si="205"/>
        <v>0</v>
      </c>
      <c r="DL407" s="1">
        <f t="shared" si="206"/>
        <v>0</v>
      </c>
    </row>
    <row r="408" spans="1:116" s="1" customFormat="1" ht="12" customHeight="1">
      <c r="A408" s="1">
        <f t="shared" si="217"/>
        <v>16</v>
      </c>
      <c r="B408" s="4">
        <f t="shared" si="218"/>
        <v>41285</v>
      </c>
      <c r="C408" s="4">
        <f t="shared" si="219"/>
        <v>41291</v>
      </c>
      <c r="D408" s="5" t="s">
        <v>22</v>
      </c>
      <c r="E408" s="1">
        <v>1</v>
      </c>
      <c r="F408" s="1" t="s">
        <v>52</v>
      </c>
      <c r="G408" s="5" t="s">
        <v>17</v>
      </c>
      <c r="H408" s="5" t="s">
        <v>252</v>
      </c>
      <c r="I408" s="5"/>
      <c r="J408" s="5"/>
      <c r="K408" s="15">
        <v>37.200000000000003</v>
      </c>
      <c r="L408" s="1">
        <f t="shared" si="222"/>
        <v>243.60999999999967</v>
      </c>
      <c r="M408" s="15">
        <v>9.0899999999999892</v>
      </c>
      <c r="N408" s="15">
        <v>861.65999999999894</v>
      </c>
      <c r="P408" s="1">
        <f t="shared" si="223"/>
        <v>5347.1599999999944</v>
      </c>
      <c r="Q408" s="109">
        <f t="shared" si="210"/>
        <v>5706.3799999999947</v>
      </c>
      <c r="T408" s="15">
        <v>46</v>
      </c>
      <c r="U408" s="15">
        <v>1.2</v>
      </c>
      <c r="V408" s="15">
        <v>2.3199999999999901</v>
      </c>
      <c r="W408" s="15"/>
      <c r="X408" s="15"/>
      <c r="AL408" s="26">
        <v>19.559999999999999</v>
      </c>
      <c r="AM408" s="40">
        <v>17</v>
      </c>
      <c r="AN408" s="15"/>
      <c r="AO408" s="39"/>
      <c r="AP408" s="39"/>
      <c r="AQ408" s="39"/>
      <c r="BF408" s="110">
        <f t="shared" si="220"/>
        <v>3</v>
      </c>
      <c r="BS408" s="1" t="s">
        <v>173</v>
      </c>
      <c r="BT408" s="1">
        <v>49.035064680000005</v>
      </c>
      <c r="BU408" s="1">
        <v>90</v>
      </c>
      <c r="BV408" s="1">
        <v>45</v>
      </c>
      <c r="BW408" s="1">
        <v>1200</v>
      </c>
      <c r="BX408" s="1">
        <v>-40.964935319999995</v>
      </c>
      <c r="BY408" s="1">
        <v>51.633000000000003</v>
      </c>
      <c r="BZ408" s="1">
        <v>65</v>
      </c>
      <c r="CA408" s="1">
        <v>17</v>
      </c>
      <c r="CG408" s="39">
        <f t="shared" si="227"/>
        <v>14.55857142857143</v>
      </c>
      <c r="CH408" s="39">
        <f t="shared" si="227"/>
        <v>57.211428571428577</v>
      </c>
      <c r="CI408" s="39">
        <f t="shared" si="227"/>
        <v>0.88285714285714278</v>
      </c>
      <c r="CJ408" s="39">
        <f t="shared" si="227"/>
        <v>10.261428571428571</v>
      </c>
      <c r="CK408" s="39">
        <f t="shared" si="227"/>
        <v>15.91</v>
      </c>
      <c r="CL408" s="39">
        <f t="shared" si="227"/>
        <v>0</v>
      </c>
      <c r="CM408" s="39">
        <f t="shared" si="227"/>
        <v>1.2657142857142856</v>
      </c>
      <c r="CO408" s="6"/>
      <c r="CP408" s="6"/>
      <c r="CS408" s="1">
        <f t="shared" si="211"/>
        <v>37.200000000000003</v>
      </c>
      <c r="CT408" s="1">
        <f t="shared" si="212"/>
        <v>0</v>
      </c>
      <c r="CU408" s="1">
        <f t="shared" si="213"/>
        <v>0</v>
      </c>
      <c r="CV408" s="1">
        <f t="shared" si="214"/>
        <v>0</v>
      </c>
      <c r="CW408" s="1">
        <f t="shared" si="215"/>
        <v>65</v>
      </c>
      <c r="CX408" s="1">
        <f t="shared" si="216"/>
        <v>51.633000000000003</v>
      </c>
      <c r="CY408" s="1">
        <f t="shared" si="224"/>
        <v>243.60999999999967</v>
      </c>
      <c r="DC408" s="1">
        <f t="shared" si="225"/>
        <v>315</v>
      </c>
      <c r="DD408" s="1">
        <f t="shared" si="226"/>
        <v>407.87599999999998</v>
      </c>
      <c r="DK408" s="1">
        <f t="shared" si="205"/>
        <v>0</v>
      </c>
      <c r="DL408" s="1">
        <f t="shared" si="206"/>
        <v>0</v>
      </c>
    </row>
    <row r="409" spans="1:116" s="1" customFormat="1" ht="12" customHeight="1">
      <c r="A409" s="1">
        <f t="shared" si="217"/>
        <v>17</v>
      </c>
      <c r="B409" s="4">
        <f t="shared" si="218"/>
        <v>41292</v>
      </c>
      <c r="C409" s="4">
        <f t="shared" si="219"/>
        <v>41298</v>
      </c>
      <c r="D409" s="5" t="s">
        <v>22</v>
      </c>
      <c r="E409" s="1">
        <v>1</v>
      </c>
      <c r="F409" s="1" t="s">
        <v>52</v>
      </c>
      <c r="G409" s="5" t="s">
        <v>17</v>
      </c>
      <c r="H409" s="5" t="s">
        <v>252</v>
      </c>
      <c r="I409" s="5"/>
      <c r="J409" s="5"/>
      <c r="K409" s="15">
        <v>36.630000000000003</v>
      </c>
      <c r="L409" s="1">
        <f t="shared" si="222"/>
        <v>280.23999999999967</v>
      </c>
      <c r="M409" s="15">
        <v>9.9499999999999904</v>
      </c>
      <c r="N409" s="15">
        <v>1197.19</v>
      </c>
      <c r="P409" s="1">
        <f t="shared" si="223"/>
        <v>6544.3499999999949</v>
      </c>
      <c r="Q409" s="109">
        <f t="shared" si="210"/>
        <v>6903.5699999999943</v>
      </c>
      <c r="T409" s="15">
        <v>62</v>
      </c>
      <c r="U409" s="15">
        <v>1.99</v>
      </c>
      <c r="V409" s="15">
        <v>3.27</v>
      </c>
      <c r="W409" s="15">
        <v>5.92</v>
      </c>
      <c r="X409" s="15">
        <v>8.83</v>
      </c>
      <c r="AL409" s="26">
        <v>0.51</v>
      </c>
      <c r="AM409" s="40">
        <v>60</v>
      </c>
      <c r="AN409" s="15"/>
      <c r="AO409" s="39"/>
      <c r="AP409" s="39"/>
      <c r="AQ409" s="39"/>
      <c r="BF409" s="110">
        <f t="shared" si="220"/>
        <v>3</v>
      </c>
      <c r="BS409" s="1" t="s">
        <v>174</v>
      </c>
      <c r="BT409" s="1">
        <v>58.753643265000022</v>
      </c>
      <c r="BU409" s="1">
        <v>90</v>
      </c>
      <c r="BV409" s="1">
        <v>45</v>
      </c>
      <c r="BW409" s="1">
        <v>1200</v>
      </c>
      <c r="BX409" s="1">
        <v>-31.246356734999978</v>
      </c>
      <c r="BY409" s="1">
        <v>41.354999999999997</v>
      </c>
      <c r="BZ409" s="1">
        <v>65</v>
      </c>
      <c r="CA409" s="1">
        <v>60</v>
      </c>
      <c r="CG409" s="39">
        <f t="shared" si="227"/>
        <v>14.38</v>
      </c>
      <c r="CH409" s="39">
        <f t="shared" si="227"/>
        <v>52.214285714285715</v>
      </c>
      <c r="CI409" s="39">
        <f t="shared" si="227"/>
        <v>1.077142857142857</v>
      </c>
      <c r="CJ409" s="39">
        <f t="shared" si="227"/>
        <v>7.8142857142857141</v>
      </c>
      <c r="CK409" s="39">
        <f t="shared" si="227"/>
        <v>17.049999999999997</v>
      </c>
      <c r="CL409" s="39">
        <f t="shared" si="227"/>
        <v>0</v>
      </c>
      <c r="CM409" s="39">
        <f t="shared" si="227"/>
        <v>1.705714285714286</v>
      </c>
      <c r="CO409" s="6"/>
      <c r="CP409" s="6"/>
      <c r="CS409" s="1">
        <f t="shared" si="211"/>
        <v>36.630000000000003</v>
      </c>
      <c r="CT409" s="1">
        <f t="shared" si="212"/>
        <v>0</v>
      </c>
      <c r="CU409" s="1">
        <f t="shared" si="213"/>
        <v>0</v>
      </c>
      <c r="CV409" s="1">
        <f t="shared" si="214"/>
        <v>0</v>
      </c>
      <c r="CW409" s="1">
        <f t="shared" si="215"/>
        <v>65</v>
      </c>
      <c r="CX409" s="1">
        <f t="shared" si="216"/>
        <v>41.354999999999997</v>
      </c>
      <c r="CY409" s="1">
        <f t="shared" si="224"/>
        <v>280.23999999999967</v>
      </c>
      <c r="DC409" s="1">
        <f t="shared" si="225"/>
        <v>380</v>
      </c>
      <c r="DD409" s="1">
        <f t="shared" si="226"/>
        <v>449.23099999999999</v>
      </c>
      <c r="DK409" s="1">
        <f t="shared" si="205"/>
        <v>0</v>
      </c>
      <c r="DL409" s="1">
        <f t="shared" si="206"/>
        <v>0</v>
      </c>
    </row>
    <row r="410" spans="1:116" s="1" customFormat="1" ht="12" customHeight="1">
      <c r="A410" s="1">
        <f t="shared" si="217"/>
        <v>18</v>
      </c>
      <c r="B410" s="4">
        <f t="shared" si="218"/>
        <v>41299</v>
      </c>
      <c r="C410" s="4">
        <f t="shared" si="219"/>
        <v>41305</v>
      </c>
      <c r="D410" s="5" t="s">
        <v>22</v>
      </c>
      <c r="E410" s="1">
        <v>1</v>
      </c>
      <c r="F410" s="1" t="s">
        <v>52</v>
      </c>
      <c r="G410" s="5" t="s">
        <v>17</v>
      </c>
      <c r="H410" s="5" t="s">
        <v>252</v>
      </c>
      <c r="I410" s="5"/>
      <c r="J410" s="5"/>
      <c r="K410" s="15">
        <v>48.13</v>
      </c>
      <c r="L410" s="1">
        <f t="shared" si="222"/>
        <v>328.36999999999966</v>
      </c>
      <c r="M410" s="15">
        <v>0.82999999999999896</v>
      </c>
      <c r="N410" s="15">
        <v>1661.71</v>
      </c>
      <c r="P410" s="1">
        <f t="shared" si="223"/>
        <v>8206.059999999994</v>
      </c>
      <c r="Q410" s="109">
        <f t="shared" si="210"/>
        <v>8565.2799999999952</v>
      </c>
      <c r="T410" s="15">
        <v>68</v>
      </c>
      <c r="U410" s="15">
        <v>2.4199999999999902</v>
      </c>
      <c r="V410" s="15">
        <v>3.45</v>
      </c>
      <c r="W410" s="15">
        <v>9.4</v>
      </c>
      <c r="X410" s="15">
        <v>15.49</v>
      </c>
      <c r="AL410" s="26">
        <v>1.01</v>
      </c>
      <c r="AM410" s="40">
        <v>40</v>
      </c>
      <c r="AN410" s="15"/>
      <c r="AO410" s="39"/>
      <c r="AP410" s="39"/>
      <c r="AQ410" s="39"/>
      <c r="BF410" s="110">
        <f t="shared" si="220"/>
        <v>3</v>
      </c>
      <c r="BS410" s="1" t="s">
        <v>175</v>
      </c>
      <c r="BT410" s="1">
        <v>51.992892945000015</v>
      </c>
      <c r="BU410" s="1">
        <v>90</v>
      </c>
      <c r="BV410" s="1">
        <v>45</v>
      </c>
      <c r="BW410" s="1">
        <v>1200</v>
      </c>
      <c r="BX410" s="1">
        <v>-38.007107054999985</v>
      </c>
      <c r="BY410" s="1">
        <v>44.442</v>
      </c>
      <c r="BZ410" s="1">
        <v>65</v>
      </c>
      <c r="CA410" s="1">
        <v>40</v>
      </c>
      <c r="CG410" s="39">
        <f t="shared" si="227"/>
        <v>0</v>
      </c>
      <c r="CH410" s="39">
        <f t="shared" si="227"/>
        <v>0</v>
      </c>
      <c r="CI410" s="39">
        <f t="shared" si="227"/>
        <v>0</v>
      </c>
      <c r="CJ410" s="39">
        <f t="shared" si="227"/>
        <v>0</v>
      </c>
      <c r="CK410" s="39">
        <f t="shared" si="227"/>
        <v>0</v>
      </c>
      <c r="CL410" s="39">
        <f t="shared" si="227"/>
        <v>0</v>
      </c>
      <c r="CM410" s="39">
        <f t="shared" si="227"/>
        <v>0</v>
      </c>
      <c r="CO410" s="6"/>
      <c r="CP410" s="6"/>
      <c r="CS410" s="1">
        <f t="shared" si="211"/>
        <v>48.13</v>
      </c>
      <c r="CT410" s="1">
        <f t="shared" si="212"/>
        <v>0</v>
      </c>
      <c r="CU410" s="1">
        <f t="shared" si="213"/>
        <v>0</v>
      </c>
      <c r="CV410" s="1">
        <f t="shared" si="214"/>
        <v>0</v>
      </c>
      <c r="CW410" s="1">
        <f t="shared" si="215"/>
        <v>65</v>
      </c>
      <c r="CX410" s="1">
        <f t="shared" si="216"/>
        <v>44.442</v>
      </c>
      <c r="CY410" s="1">
        <f t="shared" si="224"/>
        <v>328.36999999999966</v>
      </c>
      <c r="DC410" s="1">
        <f t="shared" si="225"/>
        <v>445</v>
      </c>
      <c r="DD410" s="1">
        <f t="shared" si="226"/>
        <v>493.673</v>
      </c>
      <c r="DK410" s="1">
        <f t="shared" si="205"/>
        <v>0</v>
      </c>
      <c r="DL410" s="1">
        <f t="shared" si="206"/>
        <v>0</v>
      </c>
    </row>
    <row r="411" spans="1:116" s="1" customFormat="1" ht="12" customHeight="1">
      <c r="A411" s="1">
        <f t="shared" si="217"/>
        <v>19</v>
      </c>
      <c r="B411" s="4">
        <f t="shared" si="218"/>
        <v>41306</v>
      </c>
      <c r="C411" s="4">
        <f t="shared" si="219"/>
        <v>41312</v>
      </c>
      <c r="D411" s="5" t="s">
        <v>22</v>
      </c>
      <c r="E411" s="1">
        <v>1</v>
      </c>
      <c r="F411" s="1" t="s">
        <v>52</v>
      </c>
      <c r="G411" s="5" t="s">
        <v>17</v>
      </c>
      <c r="H411" s="5" t="s">
        <v>252</v>
      </c>
      <c r="I411" s="5"/>
      <c r="J411" s="5"/>
      <c r="K411" s="15">
        <v>47.53</v>
      </c>
      <c r="L411" s="1">
        <f t="shared" si="222"/>
        <v>375.89999999999964</v>
      </c>
      <c r="M411" s="15">
        <v>0.94999999999999896</v>
      </c>
      <c r="N411" s="15">
        <v>1692.3699999999899</v>
      </c>
      <c r="P411" s="1">
        <f t="shared" si="223"/>
        <v>9898.4299999999839</v>
      </c>
      <c r="Q411" s="109">
        <f t="shared" si="210"/>
        <v>10257.649999999985</v>
      </c>
      <c r="T411" s="15">
        <v>68</v>
      </c>
      <c r="U411" s="15">
        <v>2.4199999999999902</v>
      </c>
      <c r="V411" s="15">
        <v>3.56</v>
      </c>
      <c r="W411" s="15"/>
      <c r="X411" s="15"/>
      <c r="AL411" s="26">
        <v>0</v>
      </c>
      <c r="AM411" s="40">
        <v>28</v>
      </c>
      <c r="AN411" s="15"/>
      <c r="AO411" s="39"/>
      <c r="AP411" s="39"/>
      <c r="AQ411" s="39"/>
      <c r="AS411" s="25"/>
      <c r="AT411" s="15">
        <v>3.36</v>
      </c>
      <c r="AV411" s="25">
        <v>0.91</v>
      </c>
      <c r="AW411" s="15">
        <v>2.2999999999999998</v>
      </c>
      <c r="AX411" s="25">
        <v>1.25</v>
      </c>
      <c r="AY411" s="25">
        <v>0.37</v>
      </c>
      <c r="AZ411" s="25">
        <v>353.2</v>
      </c>
      <c r="BA411" s="25">
        <v>39.700000000000003</v>
      </c>
      <c r="BD411" s="1">
        <v>91</v>
      </c>
      <c r="BE411" s="1">
        <v>3360</v>
      </c>
      <c r="BF411" s="110">
        <f t="shared" si="220"/>
        <v>4</v>
      </c>
      <c r="BS411" s="1" t="s">
        <v>176</v>
      </c>
      <c r="BT411" s="1">
        <v>44.809595730000012</v>
      </c>
      <c r="BU411" s="1">
        <v>90</v>
      </c>
      <c r="BV411" s="1">
        <v>45</v>
      </c>
      <c r="BW411" s="1">
        <v>1200</v>
      </c>
      <c r="BX411" s="1">
        <v>-45.190404269999988</v>
      </c>
      <c r="BY411" s="1">
        <v>48.96884</v>
      </c>
      <c r="BZ411" s="1">
        <v>65</v>
      </c>
      <c r="CA411" s="1">
        <v>28</v>
      </c>
      <c r="CB411" s="1" t="s">
        <v>278</v>
      </c>
      <c r="CG411" s="39">
        <f t="shared" si="227"/>
        <v>0</v>
      </c>
      <c r="CH411" s="39">
        <f t="shared" si="227"/>
        <v>0</v>
      </c>
      <c r="CI411" s="39">
        <f t="shared" si="227"/>
        <v>0</v>
      </c>
      <c r="CJ411" s="39">
        <f t="shared" si="227"/>
        <v>0</v>
      </c>
      <c r="CK411" s="39">
        <f t="shared" si="227"/>
        <v>0</v>
      </c>
      <c r="CL411" s="39">
        <f t="shared" si="227"/>
        <v>0</v>
      </c>
      <c r="CM411" s="39">
        <f t="shared" si="227"/>
        <v>0</v>
      </c>
      <c r="CO411" s="6"/>
      <c r="CP411" s="6"/>
      <c r="CS411" s="1">
        <f t="shared" si="211"/>
        <v>47.53</v>
      </c>
      <c r="CT411" s="1">
        <f t="shared" si="212"/>
        <v>0</v>
      </c>
      <c r="CU411" s="1">
        <f t="shared" si="213"/>
        <v>0</v>
      </c>
      <c r="CV411" s="1">
        <f t="shared" si="214"/>
        <v>0</v>
      </c>
      <c r="CW411" s="1">
        <f t="shared" si="215"/>
        <v>65</v>
      </c>
      <c r="CX411" s="1">
        <f t="shared" si="216"/>
        <v>48.96884</v>
      </c>
      <c r="CY411" s="1">
        <f t="shared" si="224"/>
        <v>375.89999999999964</v>
      </c>
      <c r="DC411" s="1">
        <f t="shared" si="225"/>
        <v>510</v>
      </c>
      <c r="DD411" s="1">
        <f t="shared" si="226"/>
        <v>542.64184</v>
      </c>
      <c r="DK411" s="1">
        <f t="shared" si="205"/>
        <v>0</v>
      </c>
      <c r="DL411" s="1">
        <f t="shared" si="206"/>
        <v>0</v>
      </c>
    </row>
    <row r="412" spans="1:116" s="1" customFormat="1" ht="12" customHeight="1">
      <c r="A412" s="1">
        <f t="shared" si="217"/>
        <v>20</v>
      </c>
      <c r="B412" s="4">
        <f t="shared" si="218"/>
        <v>41313</v>
      </c>
      <c r="C412" s="4">
        <f t="shared" si="219"/>
        <v>41319</v>
      </c>
      <c r="D412" s="5" t="s">
        <v>22</v>
      </c>
      <c r="E412" s="1">
        <v>1</v>
      </c>
      <c r="F412" s="1" t="s">
        <v>52</v>
      </c>
      <c r="G412" s="5" t="s">
        <v>17</v>
      </c>
      <c r="H412" s="5" t="s">
        <v>252</v>
      </c>
      <c r="I412" s="5"/>
      <c r="J412" s="5"/>
      <c r="K412" s="15">
        <v>41.49</v>
      </c>
      <c r="L412" s="1">
        <f t="shared" si="222"/>
        <v>417.38999999999965</v>
      </c>
      <c r="M412" s="15">
        <v>6.0499999999999901</v>
      </c>
      <c r="N412" s="15">
        <v>1294.98</v>
      </c>
      <c r="P412" s="1">
        <f t="shared" si="223"/>
        <v>11193.409999999983</v>
      </c>
      <c r="Q412" s="109">
        <f t="shared" si="210"/>
        <v>11552.629999999985</v>
      </c>
      <c r="T412" s="15">
        <v>68</v>
      </c>
      <c r="U412" s="15">
        <v>2.4199999999999902</v>
      </c>
      <c r="V412" s="15">
        <v>3.12</v>
      </c>
      <c r="W412" s="15">
        <v>12.47</v>
      </c>
      <c r="X412" s="15">
        <v>21.24</v>
      </c>
      <c r="AL412" s="26">
        <v>20.010000000000002</v>
      </c>
      <c r="AM412" s="40">
        <v>55</v>
      </c>
      <c r="AN412" s="15"/>
      <c r="AO412" s="39"/>
      <c r="AP412" s="39"/>
      <c r="AQ412" s="39"/>
      <c r="BF412" s="110">
        <f t="shared" si="220"/>
        <v>4</v>
      </c>
      <c r="BS412" s="1" t="s">
        <v>177</v>
      </c>
      <c r="BT412" s="1">
        <v>52.837986735000015</v>
      </c>
      <c r="BU412" s="1">
        <v>90</v>
      </c>
      <c r="BV412" s="1">
        <v>45</v>
      </c>
      <c r="BW412" s="1">
        <v>1200</v>
      </c>
      <c r="BX412" s="1">
        <v>-37.162013264999985</v>
      </c>
      <c r="BY412" s="1">
        <v>44.558999999999997</v>
      </c>
      <c r="BZ412" s="1">
        <v>65</v>
      </c>
      <c r="CA412" s="1">
        <v>55</v>
      </c>
      <c r="CB412" s="1">
        <v>3.65</v>
      </c>
      <c r="CG412" s="39">
        <f t="shared" si="227"/>
        <v>0</v>
      </c>
      <c r="CH412" s="39">
        <f t="shared" si="227"/>
        <v>0</v>
      </c>
      <c r="CI412" s="39">
        <f t="shared" si="227"/>
        <v>0</v>
      </c>
      <c r="CJ412" s="39">
        <f t="shared" si="227"/>
        <v>0</v>
      </c>
      <c r="CK412" s="39">
        <f t="shared" si="227"/>
        <v>0</v>
      </c>
      <c r="CL412" s="39">
        <f t="shared" si="227"/>
        <v>0</v>
      </c>
      <c r="CM412" s="39">
        <f t="shared" si="227"/>
        <v>0</v>
      </c>
      <c r="CO412" s="6"/>
      <c r="CP412" s="6"/>
      <c r="CS412" s="1">
        <f t="shared" si="211"/>
        <v>41.49</v>
      </c>
      <c r="CT412" s="1">
        <f t="shared" si="212"/>
        <v>0</v>
      </c>
      <c r="CU412" s="1">
        <f t="shared" si="213"/>
        <v>0</v>
      </c>
      <c r="CV412" s="1">
        <f t="shared" si="214"/>
        <v>0</v>
      </c>
      <c r="CW412" s="1">
        <f t="shared" si="215"/>
        <v>65</v>
      </c>
      <c r="CX412" s="1">
        <f t="shared" si="216"/>
        <v>44.558999999999997</v>
      </c>
      <c r="CY412" s="1">
        <f t="shared" si="224"/>
        <v>417.38999999999965</v>
      </c>
      <c r="DC412" s="1">
        <f t="shared" si="225"/>
        <v>575</v>
      </c>
      <c r="DD412" s="1">
        <f t="shared" si="226"/>
        <v>587.20083999999997</v>
      </c>
      <c r="DK412" s="1">
        <f t="shared" si="205"/>
        <v>0</v>
      </c>
      <c r="DL412" s="1">
        <f t="shared" si="206"/>
        <v>0</v>
      </c>
    </row>
    <row r="413" spans="1:116" s="1" customFormat="1" ht="12" customHeight="1">
      <c r="A413" s="1">
        <f t="shared" si="217"/>
        <v>21</v>
      </c>
      <c r="B413" s="4">
        <f t="shared" si="218"/>
        <v>41320</v>
      </c>
      <c r="C413" s="4">
        <f t="shared" si="219"/>
        <v>41326</v>
      </c>
      <c r="D413" s="5" t="s">
        <v>22</v>
      </c>
      <c r="E413" s="1">
        <v>1</v>
      </c>
      <c r="F413" s="1" t="s">
        <v>52</v>
      </c>
      <c r="G413" s="5" t="s">
        <v>17</v>
      </c>
      <c r="H413" s="5" t="s">
        <v>252</v>
      </c>
      <c r="I413" s="5"/>
      <c r="J413" s="5"/>
      <c r="K413" s="15">
        <v>38.409999999999897</v>
      </c>
      <c r="L413" s="1">
        <f t="shared" si="222"/>
        <v>455.79999999999956</v>
      </c>
      <c r="M413" s="15">
        <v>9.5</v>
      </c>
      <c r="N413" s="15">
        <v>1196.01</v>
      </c>
      <c r="P413" s="1">
        <f t="shared" si="223"/>
        <v>12389.419999999984</v>
      </c>
      <c r="Q413" s="109">
        <f t="shared" si="210"/>
        <v>12748.639999999985</v>
      </c>
      <c r="T413" s="15">
        <v>68.999999999999901</v>
      </c>
      <c r="U413" s="15">
        <v>2.58</v>
      </c>
      <c r="V413" s="15">
        <v>3.1099999999999901</v>
      </c>
      <c r="W413" s="15"/>
      <c r="X413" s="15"/>
      <c r="AL413" s="26">
        <v>21.85</v>
      </c>
      <c r="AM413" s="40">
        <v>13</v>
      </c>
      <c r="AN413" s="15"/>
      <c r="AO413" s="39"/>
      <c r="AP413" s="39"/>
      <c r="AQ413" s="39"/>
      <c r="AS413" s="25"/>
      <c r="AT413" s="15">
        <v>3.54</v>
      </c>
      <c r="AV413" s="25">
        <v>0.91</v>
      </c>
      <c r="AW413" s="15">
        <v>2.46</v>
      </c>
      <c r="AX413" s="25">
        <v>2.13</v>
      </c>
      <c r="AY413" s="25">
        <v>0.38</v>
      </c>
      <c r="AZ413" s="25">
        <v>394.6</v>
      </c>
      <c r="BA413" s="25">
        <v>41.7</v>
      </c>
      <c r="BD413" s="1">
        <v>91</v>
      </c>
      <c r="BE413" s="1">
        <v>3540</v>
      </c>
      <c r="BF413" s="110">
        <f t="shared" si="220"/>
        <v>5</v>
      </c>
      <c r="BS413" s="1" t="s">
        <v>178</v>
      </c>
      <c r="BT413" s="1">
        <v>43.541955045000009</v>
      </c>
      <c r="BU413" s="1">
        <v>90</v>
      </c>
      <c r="BV413" s="1">
        <v>45</v>
      </c>
      <c r="BW413" s="1">
        <v>1200</v>
      </c>
      <c r="BX413" s="1">
        <v>-46.458044954999991</v>
      </c>
      <c r="BY413" s="1">
        <v>39.368000000000002</v>
      </c>
      <c r="BZ413" s="1">
        <v>65</v>
      </c>
      <c r="CA413" s="1">
        <v>13</v>
      </c>
      <c r="CG413" s="39">
        <f t="shared" si="227"/>
        <v>0</v>
      </c>
      <c r="CH413" s="39">
        <f t="shared" si="227"/>
        <v>0</v>
      </c>
      <c r="CI413" s="39">
        <f t="shared" si="227"/>
        <v>0</v>
      </c>
      <c r="CJ413" s="39">
        <f t="shared" si="227"/>
        <v>0</v>
      </c>
      <c r="CK413" s="39">
        <f t="shared" si="227"/>
        <v>0</v>
      </c>
      <c r="CL413" s="39">
        <f t="shared" si="227"/>
        <v>0</v>
      </c>
      <c r="CM413" s="39">
        <f t="shared" si="227"/>
        <v>0</v>
      </c>
      <c r="CO413" s="6"/>
      <c r="CP413" s="6"/>
      <c r="CS413" s="1">
        <f t="shared" si="211"/>
        <v>38.409999999999897</v>
      </c>
      <c r="CT413" s="1">
        <f t="shared" si="212"/>
        <v>0</v>
      </c>
      <c r="CU413" s="1">
        <f t="shared" si="213"/>
        <v>0</v>
      </c>
      <c r="CV413" s="1">
        <f t="shared" si="214"/>
        <v>0</v>
      </c>
      <c r="CW413" s="1">
        <f t="shared" si="215"/>
        <v>65</v>
      </c>
      <c r="CX413" s="1">
        <f t="shared" si="216"/>
        <v>39.368000000000002</v>
      </c>
      <c r="CY413" s="1">
        <f t="shared" si="224"/>
        <v>455.79999999999956</v>
      </c>
      <c r="DC413" s="1">
        <f t="shared" si="225"/>
        <v>640</v>
      </c>
      <c r="DD413" s="1">
        <f t="shared" si="226"/>
        <v>626.56884000000002</v>
      </c>
      <c r="DK413" s="1">
        <f t="shared" si="205"/>
        <v>0</v>
      </c>
      <c r="DL413" s="1">
        <f t="shared" si="206"/>
        <v>0</v>
      </c>
    </row>
    <row r="414" spans="1:116" s="1" customFormat="1" ht="12" customHeight="1">
      <c r="A414" s="1">
        <f t="shared" si="217"/>
        <v>22</v>
      </c>
      <c r="B414" s="4">
        <f t="shared" si="218"/>
        <v>41327</v>
      </c>
      <c r="C414" s="4">
        <f t="shared" si="219"/>
        <v>41333</v>
      </c>
      <c r="D414" s="5" t="s">
        <v>22</v>
      </c>
      <c r="E414" s="1">
        <v>1</v>
      </c>
      <c r="F414" s="1" t="s">
        <v>52</v>
      </c>
      <c r="G414" s="5" t="s">
        <v>17</v>
      </c>
      <c r="H414" s="5" t="s">
        <v>252</v>
      </c>
      <c r="I414" s="5"/>
      <c r="J414" s="5"/>
      <c r="K414" s="15">
        <v>35.189999999999898</v>
      </c>
      <c r="L414" s="1">
        <f t="shared" si="222"/>
        <v>490.98999999999944</v>
      </c>
      <c r="M414" s="15">
        <v>12.0399999999999</v>
      </c>
      <c r="N414" s="15">
        <v>1193.3199999999899</v>
      </c>
      <c r="P414" s="1">
        <f t="shared" si="223"/>
        <v>13582.739999999974</v>
      </c>
      <c r="Q414" s="109">
        <f t="shared" si="210"/>
        <v>13941.959999999975</v>
      </c>
      <c r="T414" s="15">
        <v>68.999999999999901</v>
      </c>
      <c r="U414" s="15">
        <v>2.58</v>
      </c>
      <c r="V414" s="15">
        <v>3.39</v>
      </c>
      <c r="W414" s="15"/>
      <c r="X414" s="15"/>
      <c r="AL414" s="26">
        <v>0</v>
      </c>
      <c r="AM414" s="40">
        <v>43</v>
      </c>
      <c r="AN414" s="15"/>
      <c r="AO414" s="39"/>
      <c r="AP414" s="39"/>
      <c r="AQ414" s="39"/>
      <c r="AS414" s="25"/>
      <c r="AT414" s="25"/>
      <c r="AV414" s="25">
        <v>0.88</v>
      </c>
      <c r="AW414" s="25"/>
      <c r="AX414" s="25">
        <v>4.1100000000000003</v>
      </c>
      <c r="AY414" s="25">
        <v>0.36</v>
      </c>
      <c r="AZ414" s="25">
        <v>544.70000000000005</v>
      </c>
      <c r="BA414" s="25">
        <v>42.8</v>
      </c>
      <c r="BD414" s="1">
        <v>88</v>
      </c>
      <c r="BF414" s="110">
        <f t="shared" si="220"/>
        <v>5</v>
      </c>
      <c r="BS414" s="1" t="s">
        <v>179</v>
      </c>
      <c r="BT414" s="1">
        <v>43.964501940000019</v>
      </c>
      <c r="BU414" s="1">
        <v>90</v>
      </c>
      <c r="BV414" s="1">
        <v>45</v>
      </c>
      <c r="BW414" s="1">
        <v>1200</v>
      </c>
      <c r="BX414" s="1">
        <v>-46.035498059999981</v>
      </c>
      <c r="BY414" s="1">
        <v>30.372999999999998</v>
      </c>
      <c r="BZ414" s="1">
        <v>65</v>
      </c>
      <c r="CA414" s="1">
        <v>43</v>
      </c>
      <c r="CB414" s="1">
        <v>3.24</v>
      </c>
      <c r="CG414" s="39">
        <f t="shared" ref="CG414:CM419" si="228">CG379</f>
        <v>0</v>
      </c>
      <c r="CH414" s="39">
        <f t="shared" si="228"/>
        <v>0</v>
      </c>
      <c r="CI414" s="39">
        <f t="shared" si="228"/>
        <v>0</v>
      </c>
      <c r="CJ414" s="39">
        <f t="shared" si="228"/>
        <v>0</v>
      </c>
      <c r="CK414" s="39">
        <f t="shared" si="228"/>
        <v>0</v>
      </c>
      <c r="CL414" s="39">
        <f t="shared" si="228"/>
        <v>0</v>
      </c>
      <c r="CM414" s="39">
        <f t="shared" si="228"/>
        <v>0</v>
      </c>
      <c r="CO414" s="6"/>
      <c r="CP414" s="6"/>
      <c r="CS414" s="1">
        <f t="shared" si="211"/>
        <v>35.189999999999898</v>
      </c>
      <c r="CT414" s="1">
        <f t="shared" si="212"/>
        <v>0</v>
      </c>
      <c r="CU414" s="1">
        <f t="shared" si="213"/>
        <v>0</v>
      </c>
      <c r="CV414" s="1">
        <f t="shared" si="214"/>
        <v>0</v>
      </c>
      <c r="CW414" s="1">
        <f t="shared" si="215"/>
        <v>65</v>
      </c>
      <c r="CX414" s="1">
        <f t="shared" si="216"/>
        <v>30.372999999999998</v>
      </c>
      <c r="CY414" s="1">
        <f t="shared" si="224"/>
        <v>490.98999999999944</v>
      </c>
      <c r="DC414" s="1">
        <f t="shared" si="225"/>
        <v>705</v>
      </c>
      <c r="DD414" s="1">
        <f t="shared" si="226"/>
        <v>656.94184000000007</v>
      </c>
      <c r="DK414" s="1">
        <f t="shared" si="205"/>
        <v>0</v>
      </c>
      <c r="DL414" s="1">
        <f t="shared" si="206"/>
        <v>0</v>
      </c>
    </row>
    <row r="415" spans="1:116" s="1" customFormat="1" ht="12" customHeight="1">
      <c r="A415" s="1">
        <f t="shared" si="217"/>
        <v>23</v>
      </c>
      <c r="B415" s="4">
        <f t="shared" si="218"/>
        <v>41334</v>
      </c>
      <c r="C415" s="4">
        <f t="shared" si="219"/>
        <v>41340</v>
      </c>
      <c r="D415" s="5" t="s">
        <v>22</v>
      </c>
      <c r="E415" s="1">
        <v>1</v>
      </c>
      <c r="F415" s="1" t="s">
        <v>52</v>
      </c>
      <c r="G415" s="5" t="s">
        <v>17</v>
      </c>
      <c r="H415" s="5" t="s">
        <v>252</v>
      </c>
      <c r="I415" s="5"/>
      <c r="J415" s="5"/>
      <c r="K415" s="15">
        <v>34.950000000000003</v>
      </c>
      <c r="L415" s="1">
        <f t="shared" si="222"/>
        <v>525.93999999999949</v>
      </c>
      <c r="M415" s="15">
        <v>10.19</v>
      </c>
      <c r="N415" s="15">
        <v>1074.05</v>
      </c>
      <c r="P415" s="1">
        <f t="shared" si="223"/>
        <v>14656.789999999974</v>
      </c>
      <c r="Q415" s="109">
        <f t="shared" si="210"/>
        <v>15016.009999999975</v>
      </c>
      <c r="T415" s="15">
        <v>68.999999999999901</v>
      </c>
      <c r="U415" s="15">
        <v>2.58</v>
      </c>
      <c r="V415" s="15">
        <v>3.0699999999999901</v>
      </c>
      <c r="W415" s="15"/>
      <c r="X415" s="15"/>
      <c r="AM415" s="39"/>
      <c r="AO415" s="39"/>
      <c r="AP415" s="39"/>
      <c r="AQ415" s="39"/>
      <c r="BF415" s="110">
        <f t="shared" si="220"/>
        <v>5</v>
      </c>
      <c r="BS415" s="1" t="s">
        <v>180</v>
      </c>
      <c r="BT415" s="1">
        <v>42.27431436000002</v>
      </c>
      <c r="BU415" s="1">
        <v>90</v>
      </c>
      <c r="BV415" s="1">
        <v>45</v>
      </c>
      <c r="BW415" s="1">
        <v>1200</v>
      </c>
      <c r="BX415" s="1">
        <v>-47.72568563999998</v>
      </c>
      <c r="BY415" s="1">
        <v>27.401999999999997</v>
      </c>
      <c r="BZ415" s="1">
        <v>65</v>
      </c>
      <c r="CA415" s="1">
        <v>42</v>
      </c>
      <c r="CG415" s="39">
        <f t="shared" si="228"/>
        <v>0</v>
      </c>
      <c r="CH415" s="39">
        <f t="shared" si="228"/>
        <v>0</v>
      </c>
      <c r="CI415" s="39">
        <f t="shared" si="228"/>
        <v>0</v>
      </c>
      <c r="CJ415" s="39">
        <f t="shared" si="228"/>
        <v>0</v>
      </c>
      <c r="CK415" s="39">
        <f t="shared" si="228"/>
        <v>0</v>
      </c>
      <c r="CL415" s="39">
        <f t="shared" si="228"/>
        <v>0</v>
      </c>
      <c r="CM415" s="39">
        <f t="shared" si="228"/>
        <v>0</v>
      </c>
      <c r="CO415" s="6"/>
      <c r="CP415" s="6"/>
      <c r="CS415" s="1">
        <f t="shared" si="211"/>
        <v>34.950000000000003</v>
      </c>
      <c r="CT415" s="1">
        <f t="shared" si="212"/>
        <v>0</v>
      </c>
      <c r="CU415" s="1">
        <f t="shared" si="213"/>
        <v>0</v>
      </c>
      <c r="CV415" s="1">
        <f t="shared" si="214"/>
        <v>0</v>
      </c>
      <c r="CW415" s="1">
        <f t="shared" si="215"/>
        <v>65</v>
      </c>
      <c r="CX415" s="1">
        <f t="shared" si="216"/>
        <v>27.401999999999997</v>
      </c>
      <c r="CY415" s="1">
        <f t="shared" si="224"/>
        <v>525.93999999999949</v>
      </c>
      <c r="DC415" s="1">
        <f t="shared" si="225"/>
        <v>770</v>
      </c>
      <c r="DD415" s="1">
        <f t="shared" si="226"/>
        <v>684.34384000000011</v>
      </c>
      <c r="DK415" s="1">
        <f t="shared" si="205"/>
        <v>0</v>
      </c>
      <c r="DL415" s="1">
        <f t="shared" si="206"/>
        <v>0</v>
      </c>
    </row>
    <row r="416" spans="1:116" s="1" customFormat="1" ht="12" customHeight="1">
      <c r="A416" s="1">
        <f t="shared" si="217"/>
        <v>24</v>
      </c>
      <c r="B416" s="4">
        <f t="shared" si="218"/>
        <v>41341</v>
      </c>
      <c r="C416" s="4">
        <f t="shared" si="219"/>
        <v>41347</v>
      </c>
      <c r="D416" s="5" t="s">
        <v>22</v>
      </c>
      <c r="E416" s="1">
        <v>1</v>
      </c>
      <c r="F416" s="1" t="s">
        <v>52</v>
      </c>
      <c r="G416" s="5" t="s">
        <v>17</v>
      </c>
      <c r="H416" s="5" t="s">
        <v>252</v>
      </c>
      <c r="I416" s="5"/>
      <c r="J416" s="5"/>
      <c r="K416" s="15">
        <v>35.68</v>
      </c>
      <c r="L416" s="1">
        <f t="shared" si="222"/>
        <v>561.61999999999944</v>
      </c>
      <c r="M416" s="15">
        <v>8.4199999999999893</v>
      </c>
      <c r="N416" s="15">
        <v>1179.8800000000001</v>
      </c>
      <c r="P416" s="1">
        <f t="shared" si="223"/>
        <v>15836.669999999973</v>
      </c>
      <c r="Q416" s="109">
        <f t="shared" si="210"/>
        <v>16195.889999999974</v>
      </c>
      <c r="T416" s="15">
        <v>68.999999999999901</v>
      </c>
      <c r="U416" s="15">
        <v>2.58</v>
      </c>
      <c r="V416" s="15">
        <v>3.31</v>
      </c>
      <c r="W416" s="15">
        <v>7.86</v>
      </c>
      <c r="X416" s="15">
        <v>14.78</v>
      </c>
      <c r="AM416" s="39"/>
      <c r="AO416" s="39"/>
      <c r="AP416" s="39"/>
      <c r="AQ416" s="39"/>
      <c r="AS416" s="25"/>
      <c r="AT416" s="15">
        <v>3.53</v>
      </c>
      <c r="AV416" s="25">
        <v>0.9</v>
      </c>
      <c r="AW416" s="25">
        <v>2.58</v>
      </c>
      <c r="AX416" s="25">
        <v>4.12</v>
      </c>
      <c r="AY416" s="25">
        <v>0.38</v>
      </c>
      <c r="AZ416" s="25">
        <v>395</v>
      </c>
      <c r="BA416" s="25">
        <v>43</v>
      </c>
      <c r="BD416" s="1">
        <v>9</v>
      </c>
      <c r="BE416" s="1">
        <v>3530</v>
      </c>
      <c r="BF416" s="110">
        <f t="shared" si="220"/>
        <v>6</v>
      </c>
      <c r="BS416" s="1" t="s">
        <v>181</v>
      </c>
      <c r="BT416" s="1">
        <v>45.654689520000012</v>
      </c>
      <c r="BU416" s="1">
        <v>90</v>
      </c>
      <c r="BV416" s="1">
        <v>45</v>
      </c>
      <c r="BW416" s="1">
        <v>1200</v>
      </c>
      <c r="BX416" s="1">
        <v>-44.345310479999988</v>
      </c>
      <c r="BY416" s="1">
        <v>25.241999999999997</v>
      </c>
      <c r="BZ416" s="1">
        <v>40</v>
      </c>
      <c r="CA416" s="1">
        <v>28</v>
      </c>
      <c r="CG416" s="39">
        <f t="shared" si="228"/>
        <v>0</v>
      </c>
      <c r="CH416" s="39">
        <f t="shared" si="228"/>
        <v>0</v>
      </c>
      <c r="CI416" s="39">
        <f t="shared" si="228"/>
        <v>0</v>
      </c>
      <c r="CJ416" s="39">
        <f t="shared" si="228"/>
        <v>0</v>
      </c>
      <c r="CK416" s="39">
        <f t="shared" si="228"/>
        <v>0</v>
      </c>
      <c r="CL416" s="39">
        <f t="shared" si="228"/>
        <v>0</v>
      </c>
      <c r="CM416" s="39">
        <f t="shared" si="228"/>
        <v>0</v>
      </c>
      <c r="CO416" s="6"/>
      <c r="CP416" s="6"/>
      <c r="CS416" s="1">
        <f t="shared" si="211"/>
        <v>35.68</v>
      </c>
      <c r="CT416" s="1">
        <f t="shared" si="212"/>
        <v>0</v>
      </c>
      <c r="CU416" s="1">
        <f t="shared" si="213"/>
        <v>0</v>
      </c>
      <c r="CV416" s="1">
        <f t="shared" si="214"/>
        <v>0</v>
      </c>
      <c r="CW416" s="1">
        <f t="shared" si="215"/>
        <v>40</v>
      </c>
      <c r="CX416" s="1">
        <f t="shared" si="216"/>
        <v>25.241999999999997</v>
      </c>
      <c r="CY416" s="1">
        <f t="shared" si="224"/>
        <v>561.61999999999944</v>
      </c>
      <c r="DC416" s="1">
        <f t="shared" si="225"/>
        <v>810</v>
      </c>
      <c r="DD416" s="1">
        <f t="shared" si="226"/>
        <v>709.58584000000008</v>
      </c>
      <c r="DK416" s="1">
        <f t="shared" si="205"/>
        <v>0</v>
      </c>
      <c r="DL416" s="1">
        <f t="shared" si="206"/>
        <v>0</v>
      </c>
    </row>
    <row r="417" spans="1:116" s="1" customFormat="1" ht="12" customHeight="1">
      <c r="A417" s="1">
        <f t="shared" si="217"/>
        <v>25</v>
      </c>
      <c r="B417" s="4">
        <f t="shared" si="218"/>
        <v>41348</v>
      </c>
      <c r="C417" s="4">
        <f t="shared" si="219"/>
        <v>41354</v>
      </c>
      <c r="D417" s="5" t="s">
        <v>22</v>
      </c>
      <c r="E417" s="1">
        <v>1</v>
      </c>
      <c r="F417" s="1" t="s">
        <v>52</v>
      </c>
      <c r="G417" s="5" t="s">
        <v>17</v>
      </c>
      <c r="H417" s="5" t="s">
        <v>252</v>
      </c>
      <c r="I417" s="5"/>
      <c r="J417" s="5"/>
      <c r="K417" s="15">
        <v>37.06</v>
      </c>
      <c r="L417" s="1">
        <f t="shared" si="222"/>
        <v>598.67999999999938</v>
      </c>
      <c r="M417" s="15">
        <v>7.69</v>
      </c>
      <c r="N417" s="15">
        <v>1240.44</v>
      </c>
      <c r="P417" s="1">
        <f t="shared" si="223"/>
        <v>17077.109999999971</v>
      </c>
      <c r="Q417" s="109">
        <f t="shared" si="210"/>
        <v>17436.329999999973</v>
      </c>
      <c r="T417" s="15">
        <v>75</v>
      </c>
      <c r="U417" s="15">
        <v>3.21</v>
      </c>
      <c r="V417" s="15">
        <v>3.35</v>
      </c>
      <c r="W417" s="15">
        <v>3.45</v>
      </c>
      <c r="X417" s="15">
        <v>4.72</v>
      </c>
      <c r="AM417" s="39"/>
      <c r="AO417" s="39"/>
      <c r="AP417" s="39"/>
      <c r="AQ417" s="39"/>
      <c r="AT417" s="15">
        <v>3.97</v>
      </c>
      <c r="AV417" s="25">
        <v>0.84</v>
      </c>
      <c r="AW417" s="25">
        <v>3.19</v>
      </c>
      <c r="AX417" s="25">
        <v>4.07</v>
      </c>
      <c r="AY417" s="15">
        <v>0.37</v>
      </c>
      <c r="AZ417" s="1">
        <v>432.2</v>
      </c>
      <c r="BA417" s="15">
        <v>41.3</v>
      </c>
      <c r="BD417" s="1">
        <v>84</v>
      </c>
      <c r="BE417" s="1">
        <v>3970</v>
      </c>
      <c r="BF417" s="110">
        <f t="shared" si="220"/>
        <v>7</v>
      </c>
      <c r="BS417" s="1" t="s">
        <v>182</v>
      </c>
      <c r="BT417" s="1">
        <v>46.077236415000023</v>
      </c>
      <c r="BU417" s="1">
        <v>90</v>
      </c>
      <c r="BV417" s="1">
        <v>45</v>
      </c>
      <c r="BW417" s="1">
        <v>1200</v>
      </c>
      <c r="BX417" s="1">
        <v>-43.922763584999977</v>
      </c>
      <c r="BY417" s="1">
        <v>27.384</v>
      </c>
      <c r="BZ417" s="1">
        <v>35</v>
      </c>
      <c r="CA417" s="1">
        <v>36</v>
      </c>
      <c r="CB417" s="1">
        <v>3.07</v>
      </c>
      <c r="CG417" s="39">
        <f t="shared" si="228"/>
        <v>0</v>
      </c>
      <c r="CH417" s="39">
        <f t="shared" si="228"/>
        <v>0</v>
      </c>
      <c r="CI417" s="39">
        <f t="shared" si="228"/>
        <v>0</v>
      </c>
      <c r="CJ417" s="39">
        <f t="shared" si="228"/>
        <v>0</v>
      </c>
      <c r="CK417" s="39">
        <f t="shared" si="228"/>
        <v>0</v>
      </c>
      <c r="CL417" s="39">
        <f t="shared" si="228"/>
        <v>0</v>
      </c>
      <c r="CM417" s="39">
        <f t="shared" si="228"/>
        <v>0</v>
      </c>
      <c r="CO417" s="6"/>
      <c r="CP417" s="6"/>
      <c r="CS417" s="1">
        <f t="shared" si="211"/>
        <v>37.06</v>
      </c>
      <c r="CT417" s="1">
        <f t="shared" si="212"/>
        <v>0</v>
      </c>
      <c r="CU417" s="1">
        <f t="shared" si="213"/>
        <v>0</v>
      </c>
      <c r="CV417" s="1">
        <f t="shared" si="214"/>
        <v>0</v>
      </c>
      <c r="CW417" s="1">
        <f t="shared" si="215"/>
        <v>35</v>
      </c>
      <c r="CX417" s="1">
        <f t="shared" si="216"/>
        <v>27.384</v>
      </c>
      <c r="CY417" s="1">
        <f t="shared" si="224"/>
        <v>598.67999999999938</v>
      </c>
      <c r="DC417" s="1">
        <f t="shared" si="225"/>
        <v>845</v>
      </c>
      <c r="DD417" s="1">
        <f t="shared" si="226"/>
        <v>736.96984000000009</v>
      </c>
      <c r="DK417" s="1">
        <f t="shared" si="205"/>
        <v>0</v>
      </c>
      <c r="DL417" s="1">
        <f t="shared" si="206"/>
        <v>0</v>
      </c>
    </row>
    <row r="418" spans="1:116" s="1" customFormat="1" ht="12" customHeight="1">
      <c r="A418" s="1">
        <f t="shared" si="217"/>
        <v>26</v>
      </c>
      <c r="B418" s="4">
        <f t="shared" si="218"/>
        <v>41355</v>
      </c>
      <c r="C418" s="4">
        <f t="shared" si="219"/>
        <v>41361</v>
      </c>
      <c r="D418" s="5" t="s">
        <v>22</v>
      </c>
      <c r="E418" s="1">
        <v>1</v>
      </c>
      <c r="F418" s="1" t="s">
        <v>52</v>
      </c>
      <c r="G418" s="5" t="s">
        <v>17</v>
      </c>
      <c r="H418" s="5" t="s">
        <v>252</v>
      </c>
      <c r="I418" s="5"/>
      <c r="J418" s="5"/>
      <c r="K418" s="15">
        <v>26.41</v>
      </c>
      <c r="L418" s="1">
        <f t="shared" si="222"/>
        <v>625.08999999999935</v>
      </c>
      <c r="M418" s="15">
        <v>8.2599999999999891</v>
      </c>
      <c r="N418" s="15">
        <v>736.54999999999905</v>
      </c>
      <c r="P418" s="1">
        <f t="shared" si="223"/>
        <v>17813.659999999971</v>
      </c>
      <c r="Q418" s="109">
        <f t="shared" si="210"/>
        <v>18172.879999999972</v>
      </c>
      <c r="T418" s="15">
        <v>56.999999999999893</v>
      </c>
      <c r="U418" s="15">
        <v>1.6799999999999899</v>
      </c>
      <c r="V418" s="15">
        <v>2.79</v>
      </c>
      <c r="W418" s="15"/>
      <c r="X418" s="15"/>
      <c r="AM418" s="39"/>
      <c r="AO418" s="39"/>
      <c r="AP418" s="39"/>
      <c r="AQ418" s="39"/>
      <c r="BF418" s="110">
        <f t="shared" si="220"/>
        <v>7</v>
      </c>
      <c r="BS418" s="1" t="s">
        <v>183</v>
      </c>
      <c r="BT418" s="1">
        <v>52.415439840000019</v>
      </c>
      <c r="BU418" s="1">
        <v>90</v>
      </c>
      <c r="BV418" s="1">
        <v>45</v>
      </c>
      <c r="BW418" s="1">
        <v>1200</v>
      </c>
      <c r="BX418" s="1">
        <v>-37.584560159999981</v>
      </c>
      <c r="BZ418" s="1">
        <v>25</v>
      </c>
      <c r="CA418" s="1">
        <v>38</v>
      </c>
      <c r="CB418" s="1">
        <f>AVERAGE(3.02,3.07)</f>
        <v>3.0449999999999999</v>
      </c>
      <c r="CG418" s="39">
        <f t="shared" si="228"/>
        <v>0</v>
      </c>
      <c r="CH418" s="39">
        <f t="shared" si="228"/>
        <v>0</v>
      </c>
      <c r="CI418" s="39">
        <f t="shared" si="228"/>
        <v>0</v>
      </c>
      <c r="CJ418" s="39">
        <f t="shared" si="228"/>
        <v>0</v>
      </c>
      <c r="CK418" s="39">
        <f t="shared" si="228"/>
        <v>0</v>
      </c>
      <c r="CL418" s="39">
        <f t="shared" si="228"/>
        <v>0</v>
      </c>
      <c r="CM418" s="39">
        <f t="shared" si="228"/>
        <v>0</v>
      </c>
      <c r="CO418" s="6"/>
      <c r="CP418" s="6"/>
      <c r="CS418" s="1">
        <f t="shared" si="211"/>
        <v>26.41</v>
      </c>
      <c r="CT418" s="1">
        <f t="shared" si="212"/>
        <v>0</v>
      </c>
      <c r="CU418" s="1">
        <f t="shared" si="213"/>
        <v>0</v>
      </c>
      <c r="CV418" s="1">
        <f t="shared" si="214"/>
        <v>0</v>
      </c>
      <c r="CW418" s="1">
        <f t="shared" si="215"/>
        <v>25</v>
      </c>
      <c r="CX418" s="1">
        <f t="shared" si="216"/>
        <v>0</v>
      </c>
      <c r="CY418" s="1">
        <f t="shared" si="224"/>
        <v>625.08999999999935</v>
      </c>
      <c r="DC418" s="1">
        <f t="shared" si="225"/>
        <v>870</v>
      </c>
      <c r="DD418" s="1">
        <f t="shared" si="226"/>
        <v>736.96984000000009</v>
      </c>
      <c r="DK418" s="1">
        <f t="shared" si="205"/>
        <v>0</v>
      </c>
      <c r="DL418" s="1">
        <f t="shared" si="206"/>
        <v>0</v>
      </c>
    </row>
    <row r="419" spans="1:116" s="1" customFormat="1" ht="12" customHeight="1">
      <c r="A419" s="1">
        <f t="shared" si="217"/>
        <v>27</v>
      </c>
      <c r="B419" s="4">
        <f t="shared" si="218"/>
        <v>41362</v>
      </c>
      <c r="C419" s="4">
        <f t="shared" si="219"/>
        <v>41368</v>
      </c>
      <c r="D419" s="5" t="s">
        <v>22</v>
      </c>
      <c r="E419" s="1">
        <v>1</v>
      </c>
      <c r="F419" s="1" t="s">
        <v>52</v>
      </c>
      <c r="G419" s="5" t="s">
        <v>17</v>
      </c>
      <c r="H419" s="5" t="s">
        <v>252</v>
      </c>
      <c r="I419" s="5"/>
      <c r="J419" s="5"/>
      <c r="K419" s="15">
        <v>12.14</v>
      </c>
      <c r="L419" s="1">
        <f t="shared" si="222"/>
        <v>637.22999999999934</v>
      </c>
      <c r="M419" s="15">
        <v>4.83</v>
      </c>
      <c r="N419" s="15">
        <v>426.02999999999901</v>
      </c>
      <c r="P419" s="1">
        <f t="shared" si="223"/>
        <v>18239.68999999997</v>
      </c>
      <c r="Q419" s="109">
        <f t="shared" si="210"/>
        <v>18598.909999999971</v>
      </c>
      <c r="T419" s="15">
        <v>56.999999999999893</v>
      </c>
      <c r="U419" s="15">
        <v>1.6799999999999899</v>
      </c>
      <c r="V419" s="15">
        <v>3.50999999999999</v>
      </c>
      <c r="W419" s="15"/>
      <c r="X419" s="15"/>
      <c r="AM419" s="39"/>
      <c r="AO419" s="39"/>
      <c r="AP419" s="39"/>
      <c r="AQ419" s="39"/>
      <c r="BF419" s="110">
        <f t="shared" si="220"/>
        <v>7</v>
      </c>
      <c r="BS419" s="1" t="s">
        <v>197</v>
      </c>
      <c r="BT419" s="1">
        <v>88.75447281000001</v>
      </c>
      <c r="BU419" s="1">
        <v>90</v>
      </c>
      <c r="BV419" s="1">
        <v>45</v>
      </c>
      <c r="BW419" s="1">
        <v>1200</v>
      </c>
      <c r="BX419" s="1">
        <v>-1.24552718999999</v>
      </c>
      <c r="CA419" s="1">
        <v>50</v>
      </c>
      <c r="CB419" s="1">
        <v>2.5</v>
      </c>
      <c r="CC419" s="1" t="s">
        <v>266</v>
      </c>
      <c r="CG419" s="39">
        <f t="shared" si="228"/>
        <v>0</v>
      </c>
      <c r="CH419" s="39">
        <f t="shared" si="228"/>
        <v>0</v>
      </c>
      <c r="CI419" s="39">
        <f t="shared" si="228"/>
        <v>0</v>
      </c>
      <c r="CJ419" s="39">
        <f t="shared" si="228"/>
        <v>0</v>
      </c>
      <c r="CK419" s="39">
        <f t="shared" si="228"/>
        <v>0</v>
      </c>
      <c r="CL419" s="39">
        <f t="shared" si="228"/>
        <v>0</v>
      </c>
      <c r="CM419" s="39">
        <f t="shared" si="228"/>
        <v>0</v>
      </c>
      <c r="CO419" s="6"/>
      <c r="CP419" s="6"/>
      <c r="CS419" s="1">
        <f t="shared" si="211"/>
        <v>12.14</v>
      </c>
      <c r="CT419" s="1">
        <f t="shared" si="212"/>
        <v>0</v>
      </c>
      <c r="CU419" s="1">
        <f t="shared" si="213"/>
        <v>0</v>
      </c>
      <c r="CV419" s="1">
        <f t="shared" si="214"/>
        <v>0</v>
      </c>
      <c r="CW419" s="1">
        <f t="shared" si="215"/>
        <v>0</v>
      </c>
      <c r="CX419" s="1">
        <f t="shared" si="216"/>
        <v>0</v>
      </c>
      <c r="CY419" s="1">
        <f t="shared" si="224"/>
        <v>637.22999999999934</v>
      </c>
      <c r="DC419" s="1">
        <f t="shared" si="225"/>
        <v>870</v>
      </c>
      <c r="DD419" s="1">
        <f t="shared" si="226"/>
        <v>736.96984000000009</v>
      </c>
      <c r="DK419" s="1">
        <f t="shared" ref="DK419:DK482" si="229">DI419*1.36</f>
        <v>0</v>
      </c>
      <c r="DL419" s="1">
        <f t="shared" ref="DL419:DL482" si="230">DK419*0.85</f>
        <v>0</v>
      </c>
    </row>
    <row r="420" spans="1:116" s="1" customFormat="1" ht="12" customHeight="1">
      <c r="A420" s="1">
        <f t="shared" si="217"/>
        <v>28</v>
      </c>
      <c r="B420" s="4">
        <f t="shared" si="218"/>
        <v>41369</v>
      </c>
      <c r="C420" s="4">
        <f t="shared" si="219"/>
        <v>41375</v>
      </c>
      <c r="D420" s="5" t="s">
        <v>22</v>
      </c>
      <c r="E420" s="1">
        <v>1</v>
      </c>
      <c r="F420" s="1" t="s">
        <v>52</v>
      </c>
      <c r="G420" s="5" t="s">
        <v>17</v>
      </c>
      <c r="H420" s="5" t="s">
        <v>252</v>
      </c>
      <c r="I420" s="5"/>
      <c r="J420" s="5"/>
      <c r="K420" s="15">
        <v>9.15</v>
      </c>
      <c r="L420" s="1">
        <f t="shared" si="222"/>
        <v>646.37999999999931</v>
      </c>
      <c r="M420" s="15">
        <v>0</v>
      </c>
      <c r="N420" s="15">
        <v>55.899999999999899</v>
      </c>
      <c r="P420" s="1">
        <f t="shared" si="223"/>
        <v>18295.589999999971</v>
      </c>
      <c r="Q420" s="109">
        <f t="shared" si="210"/>
        <v>18654.809999999972</v>
      </c>
      <c r="T420" s="15">
        <v>4</v>
      </c>
      <c r="U420" s="15">
        <v>0.1</v>
      </c>
      <c r="V420" s="15">
        <v>0.60999999999999899</v>
      </c>
      <c r="W420" s="15"/>
      <c r="X420" s="15"/>
      <c r="AM420" s="39"/>
      <c r="AO420" s="39"/>
      <c r="AP420" s="39"/>
      <c r="AQ420" s="39"/>
      <c r="BF420" s="110">
        <f t="shared" si="220"/>
        <v>7</v>
      </c>
      <c r="CG420" s="40">
        <v>15.51</v>
      </c>
      <c r="CH420" s="40">
        <v>55.737142857142864</v>
      </c>
      <c r="CI420" s="40">
        <v>1.0542857142857143</v>
      </c>
      <c r="CJ420" s="40">
        <v>16.767142857142858</v>
      </c>
      <c r="CK420" s="40">
        <v>25.419999999999998</v>
      </c>
      <c r="CL420" s="40">
        <v>0</v>
      </c>
      <c r="CM420" s="40">
        <v>1.2314285714285713</v>
      </c>
      <c r="CO420" s="6"/>
      <c r="CP420" s="6"/>
      <c r="CS420" s="1">
        <f t="shared" si="211"/>
        <v>9.15</v>
      </c>
      <c r="CT420" s="1">
        <f t="shared" si="212"/>
        <v>0</v>
      </c>
      <c r="CU420" s="1">
        <f t="shared" si="213"/>
        <v>0</v>
      </c>
      <c r="CV420" s="1">
        <f t="shared" si="214"/>
        <v>0</v>
      </c>
      <c r="CW420" s="1">
        <f t="shared" si="215"/>
        <v>0</v>
      </c>
      <c r="CX420" s="1">
        <f t="shared" si="216"/>
        <v>0</v>
      </c>
      <c r="CY420" s="1">
        <f t="shared" si="224"/>
        <v>646.37999999999931</v>
      </c>
      <c r="DC420" s="1">
        <f t="shared" si="225"/>
        <v>870</v>
      </c>
      <c r="DD420" s="1">
        <f t="shared" si="226"/>
        <v>736.96984000000009</v>
      </c>
      <c r="DK420" s="1">
        <f t="shared" si="229"/>
        <v>0</v>
      </c>
      <c r="DL420" s="1">
        <f t="shared" si="230"/>
        <v>0</v>
      </c>
    </row>
    <row r="421" spans="1:116" s="1" customFormat="1" ht="12" customHeight="1">
      <c r="A421" s="1">
        <f t="shared" si="217"/>
        <v>29</v>
      </c>
      <c r="B421" s="4">
        <f t="shared" si="218"/>
        <v>41376</v>
      </c>
      <c r="C421" s="4">
        <f t="shared" si="219"/>
        <v>41382</v>
      </c>
      <c r="D421" s="5" t="s">
        <v>22</v>
      </c>
      <c r="E421" s="1">
        <v>1</v>
      </c>
      <c r="F421" s="1" t="s">
        <v>52</v>
      </c>
      <c r="G421" s="5" t="s">
        <v>17</v>
      </c>
      <c r="H421" s="5" t="s">
        <v>252</v>
      </c>
      <c r="I421" s="5"/>
      <c r="J421" s="5"/>
      <c r="K421" s="15">
        <v>5.71999999999999</v>
      </c>
      <c r="L421" s="1">
        <f t="shared" si="222"/>
        <v>652.09999999999934</v>
      </c>
      <c r="M421" s="15">
        <v>0.149999999999999</v>
      </c>
      <c r="N421" s="15">
        <v>53.13</v>
      </c>
      <c r="P421" s="1">
        <f t="shared" si="223"/>
        <v>18348.719999999972</v>
      </c>
      <c r="Q421" s="109">
        <f t="shared" si="210"/>
        <v>18707.939999999973</v>
      </c>
      <c r="T421" s="15">
        <v>4</v>
      </c>
      <c r="U421" s="15">
        <v>0.1</v>
      </c>
      <c r="V421" s="15">
        <v>0.93</v>
      </c>
      <c r="W421" s="15">
        <v>3.35</v>
      </c>
      <c r="X421" s="15">
        <v>3.35</v>
      </c>
      <c r="AM421" s="39"/>
      <c r="AO421" s="39"/>
      <c r="AP421" s="39"/>
      <c r="AQ421" s="39"/>
      <c r="BF421" s="110">
        <f t="shared" si="220"/>
        <v>7</v>
      </c>
      <c r="CG421" s="40">
        <v>19.134285714285713</v>
      </c>
      <c r="CH421" s="40">
        <v>55.631428571428572</v>
      </c>
      <c r="CI421" s="40">
        <v>1.2857142857142858</v>
      </c>
      <c r="CJ421" s="40">
        <v>13.659999999999998</v>
      </c>
      <c r="CK421" s="40">
        <v>25.159999999999997</v>
      </c>
      <c r="CL421" s="40">
        <v>0</v>
      </c>
      <c r="CM421" s="40">
        <v>1.4285714285714288</v>
      </c>
      <c r="CO421" s="6"/>
      <c r="CP421" s="6"/>
      <c r="CS421" s="1">
        <f t="shared" si="211"/>
        <v>5.71999999999999</v>
      </c>
      <c r="CT421" s="1">
        <f t="shared" si="212"/>
        <v>0</v>
      </c>
      <c r="CU421" s="1">
        <f t="shared" si="213"/>
        <v>0</v>
      </c>
      <c r="CV421" s="1">
        <f t="shared" si="214"/>
        <v>0</v>
      </c>
      <c r="CW421" s="1">
        <f t="shared" si="215"/>
        <v>0</v>
      </c>
      <c r="CX421" s="1">
        <f t="shared" si="216"/>
        <v>0</v>
      </c>
      <c r="CY421" s="1">
        <f t="shared" si="224"/>
        <v>652.09999999999934</v>
      </c>
      <c r="DC421" s="1">
        <f t="shared" si="225"/>
        <v>870</v>
      </c>
      <c r="DD421" s="1">
        <f t="shared" si="226"/>
        <v>736.96984000000009</v>
      </c>
      <c r="DK421" s="1">
        <f t="shared" si="229"/>
        <v>0</v>
      </c>
      <c r="DL421" s="1">
        <f t="shared" si="230"/>
        <v>0</v>
      </c>
    </row>
    <row r="422" spans="1:116" s="1" customFormat="1" ht="12" customHeight="1">
      <c r="A422" s="1">
        <f t="shared" si="217"/>
        <v>30</v>
      </c>
      <c r="B422" s="4">
        <f t="shared" si="218"/>
        <v>41383</v>
      </c>
      <c r="C422" s="4">
        <f t="shared" si="219"/>
        <v>41389</v>
      </c>
      <c r="D422" s="5" t="s">
        <v>22</v>
      </c>
      <c r="E422" s="1">
        <v>1</v>
      </c>
      <c r="F422" s="1" t="s">
        <v>52</v>
      </c>
      <c r="G422" s="5" t="s">
        <v>17</v>
      </c>
      <c r="H422" s="5" t="s">
        <v>252</v>
      </c>
      <c r="I422" s="5"/>
      <c r="J422" s="5"/>
      <c r="K422" s="15">
        <v>8.2799999999999905</v>
      </c>
      <c r="L422" s="1">
        <f t="shared" si="222"/>
        <v>660.37999999999931</v>
      </c>
      <c r="M422" s="15">
        <v>0</v>
      </c>
      <c r="N422" s="15">
        <v>86.969999999999899</v>
      </c>
      <c r="P422" s="1">
        <f t="shared" si="223"/>
        <v>18435.689999999973</v>
      </c>
      <c r="Q422" s="109">
        <f t="shared" si="210"/>
        <v>18794.909999999974</v>
      </c>
      <c r="T422" s="15">
        <v>8.9999999999999893</v>
      </c>
      <c r="U422" s="15">
        <v>0.17999999999999899</v>
      </c>
      <c r="V422" s="15">
        <v>1.05</v>
      </c>
      <c r="W422" s="15">
        <v>6.7</v>
      </c>
      <c r="X422" s="15">
        <v>6.7</v>
      </c>
      <c r="AM422" s="39"/>
      <c r="AO422" s="39"/>
      <c r="AP422" s="39"/>
      <c r="AQ422" s="39"/>
      <c r="BF422" s="110">
        <f t="shared" si="220"/>
        <v>7</v>
      </c>
      <c r="CG422" s="40">
        <v>13.917142857142858</v>
      </c>
      <c r="CH422" s="40">
        <v>60.752857142857138</v>
      </c>
      <c r="CI422" s="40">
        <v>0.79999999999999993</v>
      </c>
      <c r="CJ422" s="40">
        <v>11.865714285714287</v>
      </c>
      <c r="CK422" s="40">
        <v>17.529999999999998</v>
      </c>
      <c r="CL422" s="40">
        <v>0</v>
      </c>
      <c r="CM422" s="40">
        <v>0.89571428571428569</v>
      </c>
      <c r="CO422" s="6"/>
      <c r="CP422" s="6"/>
      <c r="CS422" s="1">
        <f t="shared" si="211"/>
        <v>8.2799999999999905</v>
      </c>
      <c r="CT422" s="1">
        <f t="shared" si="212"/>
        <v>0</v>
      </c>
      <c r="CU422" s="1">
        <f t="shared" si="213"/>
        <v>0</v>
      </c>
      <c r="CV422" s="1">
        <f t="shared" si="214"/>
        <v>0</v>
      </c>
      <c r="CW422" s="1">
        <f t="shared" si="215"/>
        <v>0</v>
      </c>
      <c r="CX422" s="1">
        <f t="shared" si="216"/>
        <v>0</v>
      </c>
      <c r="CY422" s="1">
        <f t="shared" si="224"/>
        <v>660.37999999999931</v>
      </c>
      <c r="DC422" s="1">
        <f t="shared" si="225"/>
        <v>870</v>
      </c>
      <c r="DD422" s="1">
        <f t="shared" si="226"/>
        <v>736.96984000000009</v>
      </c>
      <c r="DK422" s="1">
        <f t="shared" si="229"/>
        <v>0</v>
      </c>
      <c r="DL422" s="1">
        <f t="shared" si="230"/>
        <v>0</v>
      </c>
    </row>
    <row r="423" spans="1:116" s="1" customFormat="1" ht="12" customHeight="1">
      <c r="A423" s="1">
        <f t="shared" si="217"/>
        <v>31</v>
      </c>
      <c r="B423" s="4">
        <f t="shared" si="218"/>
        <v>41390</v>
      </c>
      <c r="C423" s="4">
        <f t="shared" si="219"/>
        <v>41396</v>
      </c>
      <c r="D423" s="5" t="s">
        <v>22</v>
      </c>
      <c r="E423" s="1">
        <v>1</v>
      </c>
      <c r="F423" s="1" t="s">
        <v>52</v>
      </c>
      <c r="G423" s="5" t="s">
        <v>17</v>
      </c>
      <c r="H423" s="5" t="s">
        <v>252</v>
      </c>
      <c r="I423" s="5"/>
      <c r="J423" s="5"/>
      <c r="K423" s="15">
        <v>2.97</v>
      </c>
      <c r="L423" s="1">
        <f t="shared" si="222"/>
        <v>663.34999999999934</v>
      </c>
      <c r="M423" s="15">
        <v>5.7</v>
      </c>
      <c r="N423" s="15">
        <v>63.13</v>
      </c>
      <c r="P423" s="1">
        <f t="shared" si="223"/>
        <v>18498.819999999974</v>
      </c>
      <c r="Q423" s="109">
        <f t="shared" si="210"/>
        <v>18858.039999999975</v>
      </c>
      <c r="T423" s="15">
        <v>14.000000000000002</v>
      </c>
      <c r="U423" s="15">
        <v>0.28999999999999898</v>
      </c>
      <c r="V423" s="15">
        <v>2.1299999999999901</v>
      </c>
      <c r="W423" s="15">
        <v>7.06</v>
      </c>
      <c r="X423" s="15">
        <v>7.06</v>
      </c>
      <c r="AM423" s="39"/>
      <c r="AO423" s="39"/>
      <c r="AP423" s="39"/>
      <c r="AQ423" s="39"/>
      <c r="BF423" s="110">
        <f t="shared" si="220"/>
        <v>7</v>
      </c>
      <c r="CG423" s="40">
        <v>16.511428571428574</v>
      </c>
      <c r="CH423" s="40">
        <v>52.027142857142849</v>
      </c>
      <c r="CI423" s="40">
        <v>1.3057142857142858</v>
      </c>
      <c r="CJ423" s="40">
        <v>12.680000000000001</v>
      </c>
      <c r="CK423" s="40">
        <v>21.089999999999996</v>
      </c>
      <c r="CL423" s="40">
        <v>0</v>
      </c>
      <c r="CM423" s="40">
        <v>0.80142857142857138</v>
      </c>
      <c r="CO423" s="6"/>
      <c r="CP423" s="6"/>
      <c r="CS423" s="1">
        <f t="shared" si="211"/>
        <v>2.97</v>
      </c>
      <c r="CT423" s="1">
        <f t="shared" si="212"/>
        <v>0</v>
      </c>
      <c r="CU423" s="1">
        <f t="shared" si="213"/>
        <v>0</v>
      </c>
      <c r="CV423" s="1">
        <f t="shared" si="214"/>
        <v>0</v>
      </c>
      <c r="CW423" s="1">
        <f t="shared" si="215"/>
        <v>0</v>
      </c>
      <c r="CX423" s="1">
        <f t="shared" si="216"/>
        <v>0</v>
      </c>
      <c r="CY423" s="1">
        <f t="shared" si="224"/>
        <v>663.34999999999934</v>
      </c>
      <c r="DC423" s="1">
        <f t="shared" si="225"/>
        <v>870</v>
      </c>
      <c r="DD423" s="1">
        <f t="shared" si="226"/>
        <v>736.96984000000009</v>
      </c>
      <c r="DK423" s="1">
        <f t="shared" si="229"/>
        <v>0</v>
      </c>
      <c r="DL423" s="1">
        <f t="shared" si="230"/>
        <v>0</v>
      </c>
    </row>
    <row r="424" spans="1:116" s="1" customFormat="1" ht="12" customHeight="1">
      <c r="A424" s="1">
        <f t="shared" si="217"/>
        <v>32</v>
      </c>
      <c r="B424" s="4">
        <f t="shared" si="218"/>
        <v>41397</v>
      </c>
      <c r="C424" s="4">
        <f t="shared" si="219"/>
        <v>41403</v>
      </c>
      <c r="D424" s="5" t="s">
        <v>22</v>
      </c>
      <c r="E424" s="1">
        <v>1</v>
      </c>
      <c r="F424" s="1" t="s">
        <v>52</v>
      </c>
      <c r="G424" s="5" t="s">
        <v>17</v>
      </c>
      <c r="H424" s="5" t="s">
        <v>252</v>
      </c>
      <c r="I424" s="5"/>
      <c r="J424" s="5"/>
      <c r="K424" s="15">
        <v>5.7999999999999901</v>
      </c>
      <c r="L424" s="1">
        <f t="shared" si="222"/>
        <v>669.1499999999993</v>
      </c>
      <c r="M424" s="15">
        <v>0.92</v>
      </c>
      <c r="N424" s="15">
        <v>128.87</v>
      </c>
      <c r="P424" s="1">
        <f t="shared" si="223"/>
        <v>18627.689999999973</v>
      </c>
      <c r="Q424" s="109">
        <f t="shared" si="210"/>
        <v>18986.909999999974</v>
      </c>
      <c r="T424" s="15">
        <v>14.000000000000002</v>
      </c>
      <c r="U424" s="15">
        <v>0.28999999999999898</v>
      </c>
      <c r="V424" s="15">
        <v>2.2200000000000002</v>
      </c>
      <c r="W424" s="15">
        <v>6.97</v>
      </c>
      <c r="X424" s="15">
        <v>6.97</v>
      </c>
      <c r="AM424" s="39"/>
      <c r="AO424" s="39"/>
      <c r="AP424" s="39"/>
      <c r="AQ424" s="39"/>
      <c r="BF424" s="110">
        <f t="shared" si="220"/>
        <v>7</v>
      </c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25"/>
      <c r="CC424" s="15"/>
      <c r="CD424" s="15"/>
      <c r="CE424" s="15"/>
      <c r="CF424" s="15"/>
      <c r="CG424" s="40">
        <v>11.912857142857144</v>
      </c>
      <c r="CH424" s="40">
        <v>50.888571428571424</v>
      </c>
      <c r="CI424" s="40">
        <v>1.06</v>
      </c>
      <c r="CJ424" s="40">
        <v>13.141428571428573</v>
      </c>
      <c r="CK424" s="40">
        <v>21.32</v>
      </c>
      <c r="CL424" s="40">
        <v>0</v>
      </c>
      <c r="CM424" s="40">
        <v>1.5757142857142858</v>
      </c>
      <c r="CO424" s="6"/>
      <c r="CP424" s="6"/>
      <c r="CS424" s="1">
        <f t="shared" si="211"/>
        <v>5.7999999999999901</v>
      </c>
      <c r="CT424" s="1">
        <f t="shared" si="212"/>
        <v>0</v>
      </c>
      <c r="CU424" s="1">
        <f t="shared" si="213"/>
        <v>0</v>
      </c>
      <c r="CV424" s="1">
        <f t="shared" si="214"/>
        <v>0</v>
      </c>
      <c r="CW424" s="1">
        <f t="shared" si="215"/>
        <v>0</v>
      </c>
      <c r="CX424" s="1">
        <f t="shared" si="216"/>
        <v>0</v>
      </c>
      <c r="CY424" s="1">
        <f t="shared" si="224"/>
        <v>669.1499999999993</v>
      </c>
      <c r="DC424" s="1">
        <f t="shared" si="225"/>
        <v>870</v>
      </c>
      <c r="DD424" s="1">
        <f t="shared" si="226"/>
        <v>736.96984000000009</v>
      </c>
      <c r="DK424" s="1">
        <f t="shared" si="229"/>
        <v>0</v>
      </c>
      <c r="DL424" s="1">
        <f t="shared" si="230"/>
        <v>0</v>
      </c>
    </row>
    <row r="425" spans="1:116" s="1" customFormat="1" ht="12" customHeight="1">
      <c r="A425" s="1">
        <f t="shared" si="217"/>
        <v>33</v>
      </c>
      <c r="B425" s="4">
        <f t="shared" si="218"/>
        <v>41404</v>
      </c>
      <c r="C425" s="4">
        <f t="shared" si="219"/>
        <v>41410</v>
      </c>
      <c r="D425" s="5" t="s">
        <v>22</v>
      </c>
      <c r="E425" s="1">
        <v>1</v>
      </c>
      <c r="F425" s="1" t="s">
        <v>52</v>
      </c>
      <c r="G425" s="5" t="s">
        <v>17</v>
      </c>
      <c r="H425" s="5" t="s">
        <v>252</v>
      </c>
      <c r="I425" s="5"/>
      <c r="J425" s="5"/>
      <c r="K425" s="15">
        <v>2.48</v>
      </c>
      <c r="L425" s="1">
        <f t="shared" si="222"/>
        <v>671.62999999999931</v>
      </c>
      <c r="M425" s="15">
        <v>3.3999999999999901</v>
      </c>
      <c r="N425" s="15">
        <v>55.909999999999897</v>
      </c>
      <c r="P425" s="1">
        <f t="shared" si="223"/>
        <v>18683.599999999973</v>
      </c>
      <c r="Q425" s="109">
        <f t="shared" si="210"/>
        <v>19042.819999999974</v>
      </c>
      <c r="T425" s="15">
        <v>13</v>
      </c>
      <c r="U425" s="15">
        <v>0.27</v>
      </c>
      <c r="V425" s="15">
        <v>2.25</v>
      </c>
      <c r="W425" s="15"/>
      <c r="X425" s="15"/>
      <c r="AM425" s="39"/>
      <c r="AO425" s="39"/>
      <c r="AP425" s="39"/>
      <c r="AQ425" s="39"/>
      <c r="BF425" s="110">
        <f t="shared" si="220"/>
        <v>7</v>
      </c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25"/>
      <c r="CC425" s="15"/>
      <c r="CD425" s="15"/>
      <c r="CE425" s="15"/>
      <c r="CF425" s="15"/>
      <c r="CG425" s="40">
        <v>12.858571428571427</v>
      </c>
      <c r="CH425" s="40">
        <v>51.79</v>
      </c>
      <c r="CI425" s="40">
        <v>1.0457142857142858</v>
      </c>
      <c r="CJ425" s="40">
        <v>11.762857142857143</v>
      </c>
      <c r="CK425" s="40">
        <v>18.54</v>
      </c>
      <c r="CL425" s="40">
        <v>0</v>
      </c>
      <c r="CM425" s="40">
        <v>1.2842857142857143</v>
      </c>
      <c r="CO425" s="6"/>
      <c r="CP425" s="6"/>
      <c r="CS425" s="1">
        <f t="shared" si="211"/>
        <v>2.48</v>
      </c>
      <c r="CT425" s="1">
        <f t="shared" si="212"/>
        <v>0</v>
      </c>
      <c r="CU425" s="1">
        <f t="shared" si="213"/>
        <v>0</v>
      </c>
      <c r="CV425" s="1">
        <f t="shared" si="214"/>
        <v>0</v>
      </c>
      <c r="CW425" s="1">
        <f t="shared" si="215"/>
        <v>0</v>
      </c>
      <c r="CX425" s="1">
        <f t="shared" si="216"/>
        <v>0</v>
      </c>
      <c r="CY425" s="1">
        <f t="shared" si="224"/>
        <v>671.62999999999931</v>
      </c>
      <c r="DC425" s="1">
        <f t="shared" si="225"/>
        <v>870</v>
      </c>
      <c r="DD425" s="1">
        <f t="shared" si="226"/>
        <v>736.96984000000009</v>
      </c>
      <c r="DK425" s="1">
        <f t="shared" si="229"/>
        <v>0</v>
      </c>
      <c r="DL425" s="1">
        <f t="shared" si="230"/>
        <v>0</v>
      </c>
    </row>
    <row r="426" spans="1:116" s="1" customFormat="1" ht="12" customHeight="1">
      <c r="A426" s="1">
        <f t="shared" si="217"/>
        <v>34</v>
      </c>
      <c r="B426" s="4">
        <f t="shared" si="218"/>
        <v>41411</v>
      </c>
      <c r="C426" s="4">
        <f t="shared" si="219"/>
        <v>41417</v>
      </c>
      <c r="D426" s="5" t="s">
        <v>22</v>
      </c>
      <c r="E426" s="1">
        <v>1</v>
      </c>
      <c r="F426" s="1" t="s">
        <v>52</v>
      </c>
      <c r="G426" s="5" t="s">
        <v>17</v>
      </c>
      <c r="H426" s="5" t="s">
        <v>252</v>
      </c>
      <c r="I426" s="5"/>
      <c r="J426" s="5"/>
      <c r="K426" s="15">
        <v>7.6799999999999899</v>
      </c>
      <c r="L426" s="1">
        <f t="shared" si="222"/>
        <v>679.30999999999926</v>
      </c>
      <c r="M426" s="15">
        <v>0.02</v>
      </c>
      <c r="N426" s="15">
        <v>72.969999999999899</v>
      </c>
      <c r="P426" s="1">
        <f t="shared" si="223"/>
        <v>18756.569999999974</v>
      </c>
      <c r="Q426" s="109">
        <f t="shared" si="210"/>
        <v>19115.789999999975</v>
      </c>
      <c r="T426" s="15">
        <v>8</v>
      </c>
      <c r="U426" s="15">
        <v>0.16</v>
      </c>
      <c r="V426" s="15">
        <v>0.94999999999999896</v>
      </c>
      <c r="W426" s="15">
        <v>5.77</v>
      </c>
      <c r="X426" s="15">
        <v>5.77</v>
      </c>
      <c r="AM426" s="39"/>
      <c r="AO426" s="39"/>
      <c r="AP426" s="39"/>
      <c r="AQ426" s="39"/>
      <c r="BF426" s="110">
        <f t="shared" si="220"/>
        <v>7</v>
      </c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25"/>
      <c r="CC426" s="15"/>
      <c r="CD426" s="15"/>
      <c r="CE426" s="15"/>
      <c r="CF426" s="15"/>
      <c r="CG426" s="40">
        <v>14.55857142857143</v>
      </c>
      <c r="CH426" s="40">
        <v>57.211428571428577</v>
      </c>
      <c r="CI426" s="40">
        <v>0.88285714285714278</v>
      </c>
      <c r="CJ426" s="40">
        <v>10.261428571428571</v>
      </c>
      <c r="CK426" s="40">
        <v>15.91</v>
      </c>
      <c r="CL426" s="40">
        <v>0</v>
      </c>
      <c r="CM426" s="40">
        <v>1.2657142857142856</v>
      </c>
      <c r="CO426" s="6"/>
      <c r="CP426" s="6"/>
      <c r="CS426" s="1">
        <f t="shared" si="211"/>
        <v>7.6799999999999899</v>
      </c>
      <c r="CT426" s="1">
        <f t="shared" si="212"/>
        <v>0</v>
      </c>
      <c r="CU426" s="1">
        <f t="shared" si="213"/>
        <v>0</v>
      </c>
      <c r="CV426" s="1">
        <f t="shared" si="214"/>
        <v>0</v>
      </c>
      <c r="CW426" s="1">
        <f t="shared" si="215"/>
        <v>0</v>
      </c>
      <c r="CX426" s="1">
        <f t="shared" si="216"/>
        <v>0</v>
      </c>
      <c r="CY426" s="1">
        <f t="shared" si="224"/>
        <v>679.30999999999926</v>
      </c>
      <c r="DC426" s="1">
        <f t="shared" si="225"/>
        <v>870</v>
      </c>
      <c r="DD426" s="1">
        <f t="shared" si="226"/>
        <v>736.96984000000009</v>
      </c>
      <c r="DK426" s="1">
        <f t="shared" si="229"/>
        <v>0</v>
      </c>
      <c r="DL426" s="1">
        <f t="shared" si="230"/>
        <v>0</v>
      </c>
    </row>
    <row r="427" spans="1:116" s="1" customFormat="1" ht="12" customHeight="1">
      <c r="A427" s="1">
        <f t="shared" si="217"/>
        <v>35</v>
      </c>
      <c r="B427" s="4">
        <f t="shared" si="218"/>
        <v>41418</v>
      </c>
      <c r="C427" s="4">
        <f t="shared" si="219"/>
        <v>41424</v>
      </c>
      <c r="D427" s="5" t="s">
        <v>22</v>
      </c>
      <c r="E427" s="1">
        <v>1</v>
      </c>
      <c r="F427" s="1" t="s">
        <v>52</v>
      </c>
      <c r="G427" s="5" t="s">
        <v>17</v>
      </c>
      <c r="H427" s="5" t="s">
        <v>252</v>
      </c>
      <c r="I427" s="5"/>
      <c r="J427" s="5"/>
      <c r="K427" s="15">
        <v>12.0399999999999</v>
      </c>
      <c r="L427" s="1">
        <f t="shared" si="222"/>
        <v>691.34999999999911</v>
      </c>
      <c r="M427" s="15">
        <v>0</v>
      </c>
      <c r="N427" s="15">
        <v>70.12</v>
      </c>
      <c r="P427" s="1">
        <f t="shared" si="223"/>
        <v>18826.689999999973</v>
      </c>
      <c r="Q427" s="109">
        <f t="shared" si="210"/>
        <v>19185.909999999974</v>
      </c>
      <c r="T427" s="15">
        <v>8</v>
      </c>
      <c r="U427" s="15">
        <v>0.16</v>
      </c>
      <c r="V427" s="15">
        <v>0.57999999999999896</v>
      </c>
      <c r="W427" s="15">
        <v>4.68</v>
      </c>
      <c r="X427" s="15">
        <v>4.68</v>
      </c>
      <c r="AM427" s="39"/>
      <c r="AO427" s="39"/>
      <c r="AP427" s="39"/>
      <c r="AQ427" s="39"/>
      <c r="BF427" s="110">
        <f t="shared" si="220"/>
        <v>7</v>
      </c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25"/>
      <c r="CC427" s="15"/>
      <c r="CD427" s="15"/>
      <c r="CE427" s="15"/>
      <c r="CF427" s="15"/>
      <c r="CG427" s="40">
        <v>14.38</v>
      </c>
      <c r="CH427" s="40">
        <v>52.214285714285715</v>
      </c>
      <c r="CI427" s="40">
        <v>1.077142857142857</v>
      </c>
      <c r="CJ427" s="40">
        <v>7.8142857142857141</v>
      </c>
      <c r="CK427" s="40">
        <v>17.049999999999997</v>
      </c>
      <c r="CL427" s="40">
        <v>0</v>
      </c>
      <c r="CM427" s="40">
        <v>1.705714285714286</v>
      </c>
      <c r="CO427" s="6"/>
      <c r="CP427" s="6"/>
      <c r="CS427" s="1">
        <f t="shared" si="211"/>
        <v>12.0399999999999</v>
      </c>
      <c r="CT427" s="1">
        <f t="shared" si="212"/>
        <v>0</v>
      </c>
      <c r="CU427" s="1">
        <f t="shared" si="213"/>
        <v>0</v>
      </c>
      <c r="CV427" s="1">
        <f t="shared" si="214"/>
        <v>0</v>
      </c>
      <c r="CW427" s="1">
        <f t="shared" si="215"/>
        <v>0</v>
      </c>
      <c r="CX427" s="1">
        <f t="shared" si="216"/>
        <v>0</v>
      </c>
      <c r="CY427" s="1">
        <f t="shared" si="224"/>
        <v>691.34999999999911</v>
      </c>
      <c r="DC427" s="1">
        <f t="shared" si="225"/>
        <v>870</v>
      </c>
      <c r="DD427" s="1">
        <f t="shared" si="226"/>
        <v>736.96984000000009</v>
      </c>
      <c r="DK427" s="1">
        <f t="shared" si="229"/>
        <v>0</v>
      </c>
      <c r="DL427" s="1">
        <f t="shared" si="230"/>
        <v>0</v>
      </c>
    </row>
    <row r="428" spans="1:116" s="1" customFormat="1" ht="12" customHeight="1">
      <c r="A428" s="1">
        <v>-17</v>
      </c>
      <c r="B428" s="4">
        <v>41053</v>
      </c>
      <c r="C428" s="4">
        <v>41060</v>
      </c>
      <c r="D428" s="5" t="s">
        <v>22</v>
      </c>
      <c r="E428" s="1">
        <v>4</v>
      </c>
      <c r="F428" s="5" t="s">
        <v>13</v>
      </c>
      <c r="AL428" s="23"/>
      <c r="AM428" s="122"/>
      <c r="AN428" s="23"/>
      <c r="AO428" s="39"/>
      <c r="AP428" s="39"/>
      <c r="AQ428" s="39"/>
      <c r="BX428" s="39"/>
      <c r="BY428" s="41"/>
      <c r="DK428" s="1">
        <f t="shared" si="229"/>
        <v>0</v>
      </c>
      <c r="DL428" s="1">
        <f t="shared" si="230"/>
        <v>0</v>
      </c>
    </row>
    <row r="429" spans="1:116" s="1" customFormat="1" ht="12" customHeight="1">
      <c r="A429" s="1">
        <v>-16</v>
      </c>
      <c r="B429" s="4">
        <v>41060</v>
      </c>
      <c r="C429" s="4">
        <v>41067</v>
      </c>
      <c r="D429" s="5" t="s">
        <v>22</v>
      </c>
      <c r="E429" s="1">
        <v>4</v>
      </c>
      <c r="F429" s="5" t="s">
        <v>13</v>
      </c>
      <c r="AL429" s="23"/>
      <c r="AM429" s="122"/>
      <c r="AN429" s="23"/>
      <c r="AO429" s="39"/>
      <c r="AP429" s="39"/>
      <c r="AQ429" s="39"/>
      <c r="BX429" s="39"/>
      <c r="BY429" s="41"/>
      <c r="DK429" s="1">
        <f t="shared" si="229"/>
        <v>0</v>
      </c>
      <c r="DL429" s="1">
        <f t="shared" si="230"/>
        <v>0</v>
      </c>
    </row>
    <row r="430" spans="1:116" s="1" customFormat="1" ht="12" customHeight="1">
      <c r="A430" s="1">
        <v>-15</v>
      </c>
      <c r="B430" s="4">
        <v>41067</v>
      </c>
      <c r="C430" s="4">
        <v>41074</v>
      </c>
      <c r="D430" s="5" t="s">
        <v>22</v>
      </c>
      <c r="E430" s="1">
        <v>4</v>
      </c>
      <c r="F430" s="5" t="s">
        <v>13</v>
      </c>
      <c r="AL430" s="23"/>
      <c r="AM430" s="122"/>
      <c r="AN430" s="23"/>
      <c r="AO430" s="39"/>
      <c r="AP430" s="39"/>
      <c r="AQ430" s="39"/>
      <c r="BX430" s="39"/>
      <c r="BY430" s="41"/>
      <c r="DK430" s="1">
        <f t="shared" si="229"/>
        <v>0</v>
      </c>
      <c r="DL430" s="1">
        <f t="shared" si="230"/>
        <v>0</v>
      </c>
    </row>
    <row r="431" spans="1:116" s="1" customFormat="1" ht="12" customHeight="1">
      <c r="A431" s="1">
        <v>-14</v>
      </c>
      <c r="B431" s="4">
        <v>41074</v>
      </c>
      <c r="C431" s="4">
        <v>41081</v>
      </c>
      <c r="D431" s="5" t="s">
        <v>22</v>
      </c>
      <c r="E431" s="1">
        <v>4</v>
      </c>
      <c r="F431" s="5" t="s">
        <v>13</v>
      </c>
      <c r="AL431" s="23"/>
      <c r="AM431" s="122"/>
      <c r="AN431" s="23"/>
      <c r="AO431" s="39"/>
      <c r="AP431" s="39"/>
      <c r="AQ431" s="39"/>
      <c r="AR431" s="1">
        <v>15.2</v>
      </c>
      <c r="BX431" s="39"/>
      <c r="BY431" s="41"/>
      <c r="DK431" s="1">
        <f t="shared" si="229"/>
        <v>0</v>
      </c>
      <c r="DL431" s="1">
        <f t="shared" si="230"/>
        <v>0</v>
      </c>
    </row>
    <row r="432" spans="1:116" s="1" customFormat="1" ht="12" customHeight="1">
      <c r="A432" s="1">
        <v>-13</v>
      </c>
      <c r="B432" s="4">
        <v>41081</v>
      </c>
      <c r="C432" s="4">
        <v>41088</v>
      </c>
      <c r="D432" s="5" t="s">
        <v>22</v>
      </c>
      <c r="E432" s="1">
        <v>4</v>
      </c>
      <c r="F432" s="5" t="s">
        <v>13</v>
      </c>
      <c r="AL432" s="23"/>
      <c r="AM432" s="122"/>
      <c r="AN432" s="23"/>
      <c r="AO432" s="39"/>
      <c r="AP432" s="39"/>
      <c r="AQ432" s="39"/>
      <c r="AR432" s="1">
        <v>5.04</v>
      </c>
      <c r="BX432" s="39"/>
      <c r="BY432" s="41"/>
      <c r="DK432" s="1">
        <f t="shared" si="229"/>
        <v>0</v>
      </c>
      <c r="DL432" s="1">
        <f t="shared" si="230"/>
        <v>0</v>
      </c>
    </row>
    <row r="433" spans="1:116" s="1" customFormat="1" ht="12" customHeight="1">
      <c r="A433" s="1">
        <v>-12</v>
      </c>
      <c r="B433" s="4">
        <v>41088</v>
      </c>
      <c r="C433" s="4">
        <v>41095</v>
      </c>
      <c r="D433" s="5" t="s">
        <v>22</v>
      </c>
      <c r="E433" s="1">
        <v>4</v>
      </c>
      <c r="F433" s="5" t="s">
        <v>13</v>
      </c>
      <c r="AL433" s="23"/>
      <c r="AM433" s="122"/>
      <c r="AN433" s="23"/>
      <c r="AO433" s="39"/>
      <c r="AP433" s="39"/>
      <c r="AQ433" s="39"/>
      <c r="AR433" s="1">
        <v>8.75</v>
      </c>
      <c r="BX433" s="39"/>
      <c r="BY433" s="41"/>
      <c r="DK433" s="1">
        <f t="shared" si="229"/>
        <v>0</v>
      </c>
      <c r="DL433" s="1">
        <f t="shared" si="230"/>
        <v>0</v>
      </c>
    </row>
    <row r="434" spans="1:116" s="1" customFormat="1" ht="12" customHeight="1">
      <c r="A434" s="1">
        <v>-11</v>
      </c>
      <c r="B434" s="4">
        <v>41095</v>
      </c>
      <c r="C434" s="4">
        <v>41102</v>
      </c>
      <c r="D434" s="5" t="s">
        <v>22</v>
      </c>
      <c r="E434" s="1">
        <v>4</v>
      </c>
      <c r="F434" s="5" t="s">
        <v>13</v>
      </c>
      <c r="AL434" s="23"/>
      <c r="AM434" s="122"/>
      <c r="AN434" s="23"/>
      <c r="AO434" s="39"/>
      <c r="AP434" s="39"/>
      <c r="AQ434" s="39"/>
      <c r="AR434" s="1">
        <v>8.75</v>
      </c>
      <c r="BX434" s="39"/>
      <c r="BY434" s="41"/>
      <c r="DK434" s="1">
        <f t="shared" si="229"/>
        <v>0</v>
      </c>
      <c r="DL434" s="1">
        <f t="shared" si="230"/>
        <v>0</v>
      </c>
    </row>
    <row r="435" spans="1:116" s="71" customFormat="1" ht="12" customHeight="1">
      <c r="A435" s="1">
        <v>-10</v>
      </c>
      <c r="B435" s="4">
        <v>41102</v>
      </c>
      <c r="C435" s="4">
        <v>41109</v>
      </c>
      <c r="D435" s="5" t="s">
        <v>22</v>
      </c>
      <c r="E435" s="1">
        <v>4</v>
      </c>
      <c r="F435" s="5" t="s">
        <v>13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23"/>
      <c r="AM435" s="122"/>
      <c r="AN435" s="23"/>
      <c r="AO435" s="39"/>
      <c r="AP435" s="39"/>
      <c r="AQ435" s="39"/>
      <c r="AR435" s="1">
        <v>3.5</v>
      </c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39"/>
      <c r="BY435" s="4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K435" s="1">
        <f t="shared" si="229"/>
        <v>0</v>
      </c>
      <c r="DL435" s="1">
        <f t="shared" si="230"/>
        <v>0</v>
      </c>
    </row>
    <row r="436" spans="1:116" s="1" customFormat="1" ht="12" customHeight="1">
      <c r="A436" s="1">
        <v>-9</v>
      </c>
      <c r="B436" s="4">
        <v>41109</v>
      </c>
      <c r="C436" s="4">
        <v>41116</v>
      </c>
      <c r="D436" s="5" t="s">
        <v>22</v>
      </c>
      <c r="E436" s="1">
        <v>4</v>
      </c>
      <c r="F436" s="5" t="s">
        <v>13</v>
      </c>
      <c r="AL436" s="23"/>
      <c r="AM436" s="122"/>
      <c r="AN436" s="23"/>
      <c r="AO436" s="39"/>
      <c r="AP436" s="39"/>
      <c r="AQ436" s="39"/>
      <c r="AR436" s="1">
        <v>3.78</v>
      </c>
      <c r="BX436" s="39"/>
      <c r="BY436" s="41"/>
      <c r="DK436" s="1">
        <f t="shared" si="229"/>
        <v>0</v>
      </c>
      <c r="DL436" s="1">
        <f t="shared" si="230"/>
        <v>0</v>
      </c>
    </row>
    <row r="437" spans="1:116" s="1" customFormat="1" ht="12" customHeight="1">
      <c r="A437" s="1">
        <v>-8</v>
      </c>
      <c r="B437" s="4">
        <v>41116</v>
      </c>
      <c r="C437" s="4">
        <v>41123</v>
      </c>
      <c r="D437" s="5" t="s">
        <v>22</v>
      </c>
      <c r="E437" s="1">
        <v>4</v>
      </c>
      <c r="F437" s="5" t="s">
        <v>13</v>
      </c>
      <c r="AL437" s="23"/>
      <c r="AM437" s="122"/>
      <c r="AN437" s="23"/>
      <c r="AO437" s="39"/>
      <c r="AP437" s="39"/>
      <c r="AQ437" s="39"/>
      <c r="AR437" s="1">
        <v>9.8000000000000007</v>
      </c>
      <c r="BX437" s="39"/>
      <c r="BY437" s="41"/>
      <c r="DK437" s="1">
        <f t="shared" si="229"/>
        <v>0</v>
      </c>
      <c r="DL437" s="1">
        <f t="shared" si="230"/>
        <v>0</v>
      </c>
    </row>
    <row r="438" spans="1:116" s="1" customFormat="1" ht="12" customHeight="1">
      <c r="A438" s="1">
        <v>-7</v>
      </c>
      <c r="B438" s="4">
        <v>41123</v>
      </c>
      <c r="C438" s="4">
        <v>41130</v>
      </c>
      <c r="D438" s="5" t="s">
        <v>22</v>
      </c>
      <c r="E438" s="1">
        <v>4</v>
      </c>
      <c r="F438" s="5" t="s">
        <v>13</v>
      </c>
      <c r="AL438" s="23"/>
      <c r="AM438" s="122"/>
      <c r="AN438" s="23"/>
      <c r="AO438" s="39"/>
      <c r="AP438" s="39"/>
      <c r="AQ438" s="39"/>
      <c r="AR438" s="1">
        <v>4.34</v>
      </c>
      <c r="BX438" s="39"/>
      <c r="BY438" s="41"/>
      <c r="DK438" s="1">
        <f t="shared" si="229"/>
        <v>0</v>
      </c>
      <c r="DL438" s="1">
        <f t="shared" si="230"/>
        <v>0</v>
      </c>
    </row>
    <row r="439" spans="1:116" s="1" customFormat="1" ht="12" customHeight="1">
      <c r="A439" s="1">
        <v>-6</v>
      </c>
      <c r="B439" s="4">
        <v>41130</v>
      </c>
      <c r="C439" s="4">
        <v>41137</v>
      </c>
      <c r="D439" s="5" t="s">
        <v>22</v>
      </c>
      <c r="E439" s="1">
        <v>4</v>
      </c>
      <c r="F439" s="5" t="s">
        <v>13</v>
      </c>
      <c r="AL439" s="23"/>
      <c r="AM439" s="122"/>
      <c r="AN439" s="23"/>
      <c r="AO439" s="39"/>
      <c r="AP439" s="39"/>
      <c r="AQ439" s="39"/>
      <c r="AR439" s="1">
        <v>6.93</v>
      </c>
      <c r="BX439" s="39"/>
      <c r="BY439" s="41"/>
      <c r="DK439" s="1">
        <f t="shared" si="229"/>
        <v>0</v>
      </c>
      <c r="DL439" s="1">
        <f t="shared" si="230"/>
        <v>0</v>
      </c>
    </row>
    <row r="440" spans="1:116" s="1" customFormat="1" ht="12" customHeight="1">
      <c r="A440" s="1">
        <v>-5</v>
      </c>
      <c r="B440" s="4">
        <v>41137</v>
      </c>
      <c r="C440" s="4">
        <v>41144</v>
      </c>
      <c r="D440" s="5" t="s">
        <v>22</v>
      </c>
      <c r="E440" s="1">
        <v>4</v>
      </c>
      <c r="F440" s="5" t="s">
        <v>13</v>
      </c>
      <c r="AL440" s="23"/>
      <c r="AM440" s="122"/>
      <c r="AN440" s="23"/>
      <c r="AO440" s="39"/>
      <c r="AP440" s="39"/>
      <c r="AQ440" s="39"/>
      <c r="AR440" s="1">
        <v>12.25</v>
      </c>
      <c r="BX440" s="39"/>
      <c r="BY440" s="41"/>
      <c r="DK440" s="1">
        <f t="shared" si="229"/>
        <v>0</v>
      </c>
      <c r="DL440" s="1">
        <f t="shared" si="230"/>
        <v>0</v>
      </c>
    </row>
    <row r="441" spans="1:116" s="1" customFormat="1" ht="12" customHeight="1">
      <c r="A441" s="1">
        <v>-4</v>
      </c>
      <c r="B441" s="4">
        <v>41144</v>
      </c>
      <c r="C441" s="4">
        <v>41151</v>
      </c>
      <c r="D441" s="5" t="s">
        <v>22</v>
      </c>
      <c r="E441" s="1">
        <v>4</v>
      </c>
      <c r="F441" s="5" t="s">
        <v>13</v>
      </c>
      <c r="AL441" s="23"/>
      <c r="AM441" s="122"/>
      <c r="AN441" s="23"/>
      <c r="AO441" s="39"/>
      <c r="AP441" s="39"/>
      <c r="AQ441" s="39"/>
      <c r="AR441" s="1">
        <v>7.77</v>
      </c>
      <c r="BX441" s="39"/>
      <c r="BY441" s="41"/>
      <c r="DK441" s="1">
        <f t="shared" si="229"/>
        <v>0</v>
      </c>
      <c r="DL441" s="1">
        <f t="shared" si="230"/>
        <v>0</v>
      </c>
    </row>
    <row r="442" spans="1:116" s="1" customFormat="1" ht="12" customHeight="1">
      <c r="A442" s="1">
        <v>-3</v>
      </c>
      <c r="B442" s="4">
        <v>41151</v>
      </c>
      <c r="C442" s="4">
        <v>41158</v>
      </c>
      <c r="D442" s="5" t="s">
        <v>22</v>
      </c>
      <c r="E442" s="1">
        <v>4</v>
      </c>
      <c r="F442" s="5" t="s">
        <v>13</v>
      </c>
      <c r="AL442" s="23"/>
      <c r="AM442" s="122"/>
      <c r="AN442" s="23"/>
      <c r="AO442" s="39"/>
      <c r="AP442" s="39"/>
      <c r="AQ442" s="39"/>
      <c r="AR442" s="1">
        <v>8.19</v>
      </c>
      <c r="BX442" s="39"/>
      <c r="BY442" s="41"/>
      <c r="DK442" s="1">
        <f t="shared" si="229"/>
        <v>0</v>
      </c>
      <c r="DL442" s="1">
        <f t="shared" si="230"/>
        <v>0</v>
      </c>
    </row>
    <row r="443" spans="1:116" s="1" customFormat="1" ht="12" customHeight="1">
      <c r="A443" s="1">
        <v>-2</v>
      </c>
      <c r="B443" s="4">
        <v>41158</v>
      </c>
      <c r="C443" s="4">
        <v>41165</v>
      </c>
      <c r="D443" s="5" t="s">
        <v>22</v>
      </c>
      <c r="E443" s="1">
        <v>4</v>
      </c>
      <c r="F443" s="5" t="s">
        <v>13</v>
      </c>
      <c r="AL443" s="23"/>
      <c r="AM443" s="122"/>
      <c r="AN443" s="23"/>
      <c r="AO443" s="39"/>
      <c r="AP443" s="39"/>
      <c r="AQ443" s="39"/>
      <c r="AR443" s="1">
        <v>15.05</v>
      </c>
      <c r="BX443" s="39"/>
      <c r="BY443" s="41"/>
      <c r="DK443" s="1">
        <f t="shared" si="229"/>
        <v>0</v>
      </c>
      <c r="DL443" s="1">
        <f t="shared" si="230"/>
        <v>0</v>
      </c>
    </row>
    <row r="444" spans="1:116" s="1" customFormat="1" ht="12" customHeight="1">
      <c r="A444" s="1">
        <v>-1</v>
      </c>
      <c r="B444" s="4">
        <v>41165</v>
      </c>
      <c r="C444" s="4">
        <v>41172</v>
      </c>
      <c r="D444" s="5" t="s">
        <v>22</v>
      </c>
      <c r="E444" s="1">
        <v>4</v>
      </c>
      <c r="F444" s="5" t="s">
        <v>13</v>
      </c>
      <c r="AL444" s="23"/>
      <c r="AM444" s="122"/>
      <c r="AN444" s="23"/>
      <c r="AO444" s="39"/>
      <c r="AP444" s="39"/>
      <c r="AQ444" s="39"/>
      <c r="AR444" s="1">
        <v>32.9</v>
      </c>
      <c r="BX444" s="39"/>
      <c r="BY444" s="41"/>
      <c r="DK444" s="1">
        <f t="shared" si="229"/>
        <v>0</v>
      </c>
      <c r="DL444" s="1">
        <f t="shared" si="230"/>
        <v>0</v>
      </c>
    </row>
    <row r="445" spans="1:116" s="1" customFormat="1" ht="12" customHeight="1">
      <c r="A445" s="1">
        <v>0</v>
      </c>
      <c r="B445" s="4">
        <v>41172</v>
      </c>
      <c r="C445" s="4">
        <v>41179</v>
      </c>
      <c r="D445" s="5" t="s">
        <v>22</v>
      </c>
      <c r="E445" s="1">
        <v>4</v>
      </c>
      <c r="F445" s="5" t="s">
        <v>13</v>
      </c>
      <c r="AL445" s="23"/>
      <c r="AM445" s="122"/>
      <c r="AN445" s="23"/>
      <c r="AO445" s="39"/>
      <c r="AP445" s="39"/>
      <c r="AQ445" s="39"/>
      <c r="AR445" s="1">
        <v>47.04</v>
      </c>
      <c r="BX445" s="39"/>
      <c r="BY445" s="41"/>
      <c r="DK445" s="1">
        <f t="shared" si="229"/>
        <v>0</v>
      </c>
      <c r="DL445" s="1">
        <f t="shared" si="230"/>
        <v>0</v>
      </c>
    </row>
    <row r="446" spans="1:116" s="1" customFormat="1" ht="12" customHeight="1">
      <c r="A446" s="10">
        <v>1</v>
      </c>
      <c r="B446" s="4">
        <v>41180</v>
      </c>
      <c r="C446" s="4">
        <v>41186</v>
      </c>
      <c r="D446" s="5" t="s">
        <v>22</v>
      </c>
      <c r="E446" s="1">
        <v>4</v>
      </c>
      <c r="F446" s="5" t="s">
        <v>13</v>
      </c>
      <c r="G446" s="5" t="s">
        <v>52</v>
      </c>
      <c r="H446" s="5"/>
      <c r="I446" s="5"/>
      <c r="J446" s="5"/>
      <c r="K446" s="15">
        <v>25.8799999999999</v>
      </c>
      <c r="L446" s="1">
        <f>K446</f>
        <v>25.8799999999999</v>
      </c>
      <c r="M446" s="15">
        <v>31.1</v>
      </c>
      <c r="N446" s="15">
        <v>741.83</v>
      </c>
      <c r="P446" s="1">
        <f>N446</f>
        <v>741.83</v>
      </c>
      <c r="Q446" s="109" t="str">
        <f t="shared" ref="Q446:Q480" si="231">IF(AND($BF446=1,$BF445=0),$BE446,IF($BF446=0,"",N446+Q445))</f>
        <v/>
      </c>
      <c r="T446" s="15">
        <v>81.999999999999901</v>
      </c>
      <c r="U446" s="15">
        <v>4.8499999999999899</v>
      </c>
      <c r="V446" s="15">
        <v>2.87</v>
      </c>
      <c r="W446" s="15"/>
      <c r="X446" s="15"/>
      <c r="AL446" s="26">
        <v>0</v>
      </c>
      <c r="AM446" s="39"/>
      <c r="AO446" s="39"/>
      <c r="AP446" s="39"/>
      <c r="AQ446" s="39"/>
      <c r="AR446" s="1">
        <v>48.02</v>
      </c>
      <c r="BM446" s="23"/>
      <c r="BN446" s="23"/>
      <c r="BO446" s="23"/>
      <c r="BX446" s="39"/>
      <c r="CG446" s="39"/>
      <c r="CH446" s="39"/>
      <c r="CI446" s="39"/>
      <c r="CJ446" s="39"/>
      <c r="CK446" s="39"/>
      <c r="CL446" s="39"/>
      <c r="CM446" s="39"/>
      <c r="CO446" s="6"/>
      <c r="CP446" s="6"/>
      <c r="CS446" s="1">
        <f t="shared" ref="CS446:CS480" si="232">K446</f>
        <v>25.8799999999999</v>
      </c>
      <c r="CT446" s="1">
        <f t="shared" ref="CT446:CT480" si="233">BM446</f>
        <v>0</v>
      </c>
      <c r="CU446" s="1">
        <f t="shared" ref="CU446:CU480" si="234">Z446</f>
        <v>0</v>
      </c>
      <c r="CV446" s="1">
        <f t="shared" ref="CV446:CV477" si="235">BI446</f>
        <v>0</v>
      </c>
      <c r="CW446" s="1">
        <f t="shared" ref="CW446:CW472" si="236">BZ446</f>
        <v>0</v>
      </c>
      <c r="CX446" s="1">
        <f t="shared" ref="CX446:CX472" si="237">BY446</f>
        <v>0</v>
      </c>
      <c r="DK446" s="1">
        <f t="shared" si="229"/>
        <v>0</v>
      </c>
      <c r="DL446" s="1">
        <f t="shared" si="230"/>
        <v>0</v>
      </c>
    </row>
    <row r="447" spans="1:116" s="1" customFormat="1" ht="12" customHeight="1">
      <c r="A447" s="1">
        <f t="shared" ref="A447:A480" si="238">A446+1</f>
        <v>2</v>
      </c>
      <c r="B447" s="4">
        <f t="shared" ref="B447:B480" si="239">B446+7</f>
        <v>41187</v>
      </c>
      <c r="C447" s="4">
        <f t="shared" ref="C447:C480" si="240">C446+7</f>
        <v>41193</v>
      </c>
      <c r="D447" s="5" t="s">
        <v>22</v>
      </c>
      <c r="E447" s="1">
        <v>4</v>
      </c>
      <c r="F447" s="5" t="s">
        <v>13</v>
      </c>
      <c r="G447" s="5" t="s">
        <v>52</v>
      </c>
      <c r="H447" s="5"/>
      <c r="I447" s="5"/>
      <c r="J447" s="5"/>
      <c r="K447" s="15">
        <v>42.39</v>
      </c>
      <c r="L447" s="1">
        <f t="shared" ref="L447:L454" si="241">L446+K447</f>
        <v>68.269999999999897</v>
      </c>
      <c r="M447" s="15">
        <v>18.010000000000002</v>
      </c>
      <c r="N447" s="15">
        <v>1136.5</v>
      </c>
      <c r="P447" s="1">
        <f t="shared" ref="P447:P454" si="242">P446+N447</f>
        <v>1878.33</v>
      </c>
      <c r="Q447" s="109" t="str">
        <f t="shared" si="231"/>
        <v/>
      </c>
      <c r="T447" s="15">
        <v>81.999999999999901</v>
      </c>
      <c r="U447" s="15">
        <v>4.8499999999999899</v>
      </c>
      <c r="V447" s="15">
        <v>2.68</v>
      </c>
      <c r="W447" s="15">
        <v>35</v>
      </c>
      <c r="X447" s="15">
        <v>76.05</v>
      </c>
      <c r="AL447" s="26">
        <v>0</v>
      </c>
      <c r="AM447" s="39"/>
      <c r="AO447" s="39"/>
      <c r="AP447" s="39"/>
      <c r="AQ447" s="39"/>
      <c r="AR447" s="1">
        <v>49.98</v>
      </c>
      <c r="BF447" s="110">
        <v>0</v>
      </c>
      <c r="BM447" s="23"/>
      <c r="BN447" s="23"/>
      <c r="BO447" s="23"/>
      <c r="BX447" s="39"/>
      <c r="CG447" s="39">
        <f t="shared" ref="CG447:CM456" si="243">CG412</f>
        <v>0</v>
      </c>
      <c r="CH447" s="39">
        <f t="shared" si="243"/>
        <v>0</v>
      </c>
      <c r="CI447" s="39">
        <f t="shared" si="243"/>
        <v>0</v>
      </c>
      <c r="CJ447" s="39">
        <f t="shared" si="243"/>
        <v>0</v>
      </c>
      <c r="CK447" s="39">
        <f t="shared" si="243"/>
        <v>0</v>
      </c>
      <c r="CL447" s="39">
        <f t="shared" si="243"/>
        <v>0</v>
      </c>
      <c r="CM447" s="39">
        <f t="shared" si="243"/>
        <v>0</v>
      </c>
      <c r="CO447" s="6"/>
      <c r="CP447" s="6"/>
      <c r="CS447" s="1">
        <f t="shared" si="232"/>
        <v>42.39</v>
      </c>
      <c r="CT447" s="1">
        <f t="shared" si="233"/>
        <v>0</v>
      </c>
      <c r="CU447" s="1">
        <f t="shared" si="234"/>
        <v>0</v>
      </c>
      <c r="CV447" s="1">
        <f t="shared" si="235"/>
        <v>0</v>
      </c>
      <c r="CW447" s="1">
        <f t="shared" si="236"/>
        <v>0</v>
      </c>
      <c r="CX447" s="1">
        <f t="shared" si="237"/>
        <v>0</v>
      </c>
      <c r="DK447" s="1">
        <f t="shared" si="229"/>
        <v>0</v>
      </c>
      <c r="DL447" s="1">
        <f t="shared" si="230"/>
        <v>0</v>
      </c>
    </row>
    <row r="448" spans="1:116" s="1" customFormat="1" ht="12" customHeight="1">
      <c r="A448" s="1">
        <f t="shared" si="238"/>
        <v>3</v>
      </c>
      <c r="B448" s="4">
        <f t="shared" si="239"/>
        <v>41194</v>
      </c>
      <c r="C448" s="4">
        <f t="shared" si="240"/>
        <v>41200</v>
      </c>
      <c r="D448" s="5" t="s">
        <v>22</v>
      </c>
      <c r="E448" s="1">
        <v>4</v>
      </c>
      <c r="F448" s="5" t="s">
        <v>13</v>
      </c>
      <c r="G448" s="5" t="s">
        <v>52</v>
      </c>
      <c r="H448" s="5"/>
      <c r="I448" s="5"/>
      <c r="J448" s="5"/>
      <c r="K448" s="15">
        <v>28.3799999999999</v>
      </c>
      <c r="L448" s="1">
        <f t="shared" si="241"/>
        <v>96.649999999999793</v>
      </c>
      <c r="M448" s="15">
        <v>21.6</v>
      </c>
      <c r="N448" s="15">
        <v>584.27999999999895</v>
      </c>
      <c r="P448" s="1">
        <f t="shared" si="242"/>
        <v>2462.6099999999988</v>
      </c>
      <c r="Q448" s="109" t="str">
        <f t="shared" si="231"/>
        <v/>
      </c>
      <c r="T448" s="15">
        <v>81.999999999999901</v>
      </c>
      <c r="U448" s="15">
        <v>4.8499999999999899</v>
      </c>
      <c r="V448" s="15">
        <v>2.06</v>
      </c>
      <c r="W448" s="15"/>
      <c r="X448" s="15"/>
      <c r="AL448" s="26">
        <v>26.92</v>
      </c>
      <c r="AM448" s="39"/>
      <c r="AO448" s="39"/>
      <c r="AP448" s="39"/>
      <c r="AQ448" s="39"/>
      <c r="AR448" s="1">
        <v>49.98</v>
      </c>
      <c r="BF448" s="110">
        <v>0</v>
      </c>
      <c r="BM448" s="23"/>
      <c r="BN448" s="23"/>
      <c r="BO448" s="23"/>
      <c r="BX448" s="39"/>
      <c r="CG448" s="39">
        <f t="shared" si="243"/>
        <v>0</v>
      </c>
      <c r="CH448" s="39">
        <f t="shared" si="243"/>
        <v>0</v>
      </c>
      <c r="CI448" s="39">
        <f t="shared" si="243"/>
        <v>0</v>
      </c>
      <c r="CJ448" s="39">
        <f t="shared" si="243"/>
        <v>0</v>
      </c>
      <c r="CK448" s="39">
        <f t="shared" si="243"/>
        <v>0</v>
      </c>
      <c r="CL448" s="39">
        <f t="shared" si="243"/>
        <v>0</v>
      </c>
      <c r="CM448" s="39">
        <f t="shared" si="243"/>
        <v>0</v>
      </c>
      <c r="CO448" s="6"/>
      <c r="CP448" s="6"/>
      <c r="CS448" s="1">
        <f t="shared" si="232"/>
        <v>28.3799999999999</v>
      </c>
      <c r="CT448" s="1">
        <f t="shared" si="233"/>
        <v>0</v>
      </c>
      <c r="CU448" s="1">
        <f t="shared" si="234"/>
        <v>0</v>
      </c>
      <c r="CV448" s="1">
        <f t="shared" si="235"/>
        <v>0</v>
      </c>
      <c r="CW448" s="1">
        <f t="shared" si="236"/>
        <v>0</v>
      </c>
      <c r="CX448" s="1">
        <f t="shared" si="237"/>
        <v>0</v>
      </c>
      <c r="DK448" s="1">
        <f t="shared" si="229"/>
        <v>0</v>
      </c>
      <c r="DL448" s="1">
        <f t="shared" si="230"/>
        <v>0</v>
      </c>
    </row>
    <row r="449" spans="1:141" ht="12" customHeight="1">
      <c r="A449" s="1">
        <f t="shared" si="238"/>
        <v>4</v>
      </c>
      <c r="B449" s="4">
        <f t="shared" si="239"/>
        <v>41201</v>
      </c>
      <c r="C449" s="4">
        <f t="shared" si="240"/>
        <v>41207</v>
      </c>
      <c r="D449" s="5" t="s">
        <v>22</v>
      </c>
      <c r="E449" s="1">
        <v>4</v>
      </c>
      <c r="F449" s="5" t="s">
        <v>13</v>
      </c>
      <c r="G449" s="5" t="s">
        <v>52</v>
      </c>
      <c r="H449" s="5"/>
      <c r="I449" s="5"/>
      <c r="J449" s="5"/>
      <c r="K449" s="15">
        <v>37.2899999999999</v>
      </c>
      <c r="L449" s="1">
        <f t="shared" si="241"/>
        <v>133.93999999999969</v>
      </c>
      <c r="M449" s="15">
        <v>7.1399999999999899</v>
      </c>
      <c r="N449" s="15">
        <v>1222.97</v>
      </c>
      <c r="P449" s="1">
        <f t="shared" si="242"/>
        <v>3685.579999999999</v>
      </c>
      <c r="Q449" s="109" t="str">
        <f t="shared" si="231"/>
        <v/>
      </c>
      <c r="T449" s="15">
        <v>82.999999999999901</v>
      </c>
      <c r="U449" s="15">
        <v>5.58</v>
      </c>
      <c r="V449" s="15">
        <v>3.27999999999999</v>
      </c>
      <c r="W449" s="15">
        <v>35</v>
      </c>
      <c r="X449" s="15">
        <v>78.58</v>
      </c>
      <c r="AL449" s="26">
        <v>0</v>
      </c>
      <c r="AM449" s="39"/>
      <c r="AN449" s="1"/>
      <c r="AR449" s="1">
        <v>54.88</v>
      </c>
      <c r="BC449" s="1"/>
      <c r="BF449" s="110">
        <v>0</v>
      </c>
      <c r="BM449" s="23"/>
      <c r="BN449" s="23"/>
      <c r="BO449" s="23"/>
      <c r="BY449" s="1"/>
      <c r="CG449" s="39">
        <f t="shared" si="243"/>
        <v>0</v>
      </c>
      <c r="CH449" s="39">
        <f t="shared" si="243"/>
        <v>0</v>
      </c>
      <c r="CI449" s="39">
        <f t="shared" si="243"/>
        <v>0</v>
      </c>
      <c r="CJ449" s="39">
        <f t="shared" si="243"/>
        <v>0</v>
      </c>
      <c r="CK449" s="39">
        <f t="shared" si="243"/>
        <v>0</v>
      </c>
      <c r="CL449" s="39">
        <f t="shared" si="243"/>
        <v>0</v>
      </c>
      <c r="CM449" s="39">
        <f t="shared" si="243"/>
        <v>0</v>
      </c>
      <c r="CO449" s="6"/>
      <c r="CP449" s="6"/>
      <c r="CS449" s="1">
        <f t="shared" si="232"/>
        <v>37.2899999999999</v>
      </c>
      <c r="CT449" s="1">
        <f t="shared" si="233"/>
        <v>0</v>
      </c>
      <c r="CU449" s="1">
        <f t="shared" si="234"/>
        <v>0</v>
      </c>
      <c r="CV449" s="1">
        <f t="shared" si="235"/>
        <v>0</v>
      </c>
      <c r="CW449" s="1">
        <f t="shared" si="236"/>
        <v>0</v>
      </c>
      <c r="CX449" s="1">
        <f t="shared" si="237"/>
        <v>0</v>
      </c>
      <c r="CY449" s="1"/>
      <c r="CZ449" s="1"/>
      <c r="DA449" s="1"/>
      <c r="DB449" s="1"/>
      <c r="DC449" s="1"/>
      <c r="DD449" s="1"/>
      <c r="DI449" s="1"/>
      <c r="DJ449" s="1"/>
      <c r="DK449" s="1">
        <f t="shared" si="229"/>
        <v>0</v>
      </c>
      <c r="DL449" s="1">
        <f t="shared" si="230"/>
        <v>0</v>
      </c>
      <c r="DT449" s="1"/>
      <c r="DZ449" s="1"/>
    </row>
    <row r="450" spans="1:141" ht="12" customHeight="1">
      <c r="A450" s="1">
        <f t="shared" si="238"/>
        <v>5</v>
      </c>
      <c r="B450" s="4">
        <f t="shared" si="239"/>
        <v>41208</v>
      </c>
      <c r="C450" s="4">
        <f t="shared" si="240"/>
        <v>41214</v>
      </c>
      <c r="D450" s="5" t="s">
        <v>22</v>
      </c>
      <c r="E450" s="1">
        <v>4</v>
      </c>
      <c r="F450" s="5" t="s">
        <v>13</v>
      </c>
      <c r="G450" s="5" t="s">
        <v>52</v>
      </c>
      <c r="H450" s="5"/>
      <c r="I450" s="5"/>
      <c r="J450" s="5"/>
      <c r="K450" s="15">
        <v>45.75</v>
      </c>
      <c r="L450" s="1">
        <f t="shared" si="241"/>
        <v>179.68999999999969</v>
      </c>
      <c r="M450" s="15">
        <v>10.210000000000001</v>
      </c>
      <c r="N450" s="15">
        <v>1587.8299999999899</v>
      </c>
      <c r="P450" s="1">
        <f t="shared" si="242"/>
        <v>5273.4099999999889</v>
      </c>
      <c r="Q450" s="109" t="str">
        <f t="shared" si="231"/>
        <v/>
      </c>
      <c r="T450" s="15">
        <v>82.999999999999901</v>
      </c>
      <c r="U450" s="15">
        <v>5.58</v>
      </c>
      <c r="V450" s="15">
        <v>3.47</v>
      </c>
      <c r="W450" s="15"/>
      <c r="X450" s="15"/>
      <c r="AL450" s="26">
        <v>4.57</v>
      </c>
      <c r="AM450" s="39"/>
      <c r="AN450" s="1"/>
      <c r="AR450" s="1">
        <v>57.82</v>
      </c>
      <c r="BC450" s="1"/>
      <c r="BF450" s="110">
        <v>0</v>
      </c>
      <c r="BM450" s="23"/>
      <c r="BN450" s="23"/>
      <c r="BO450" s="23"/>
      <c r="BY450" s="1"/>
      <c r="CG450" s="39">
        <f t="shared" si="243"/>
        <v>0</v>
      </c>
      <c r="CH450" s="39">
        <f t="shared" si="243"/>
        <v>0</v>
      </c>
      <c r="CI450" s="39">
        <f t="shared" si="243"/>
        <v>0</v>
      </c>
      <c r="CJ450" s="39">
        <f t="shared" si="243"/>
        <v>0</v>
      </c>
      <c r="CK450" s="39">
        <f t="shared" si="243"/>
        <v>0</v>
      </c>
      <c r="CL450" s="39">
        <f t="shared" si="243"/>
        <v>0</v>
      </c>
      <c r="CM450" s="39">
        <f t="shared" si="243"/>
        <v>0</v>
      </c>
      <c r="CO450" s="6"/>
      <c r="CP450" s="6"/>
      <c r="CS450" s="1">
        <f t="shared" si="232"/>
        <v>45.75</v>
      </c>
      <c r="CT450" s="1">
        <f t="shared" si="233"/>
        <v>0</v>
      </c>
      <c r="CU450" s="1">
        <f t="shared" si="234"/>
        <v>0</v>
      </c>
      <c r="CV450" s="1">
        <f t="shared" si="235"/>
        <v>0</v>
      </c>
      <c r="CW450" s="1">
        <f t="shared" si="236"/>
        <v>0</v>
      </c>
      <c r="CX450" s="1">
        <f t="shared" si="237"/>
        <v>0</v>
      </c>
      <c r="CY450" s="1"/>
      <c r="CZ450" s="1"/>
      <c r="DA450" s="1"/>
      <c r="DB450" s="1"/>
      <c r="DC450" s="1"/>
      <c r="DD450" s="1"/>
      <c r="DI450" s="1"/>
      <c r="DJ450" s="1"/>
      <c r="DK450" s="1">
        <f t="shared" si="229"/>
        <v>0</v>
      </c>
      <c r="DL450" s="1">
        <f t="shared" si="230"/>
        <v>0</v>
      </c>
      <c r="DT450" s="1"/>
      <c r="DZ450" s="1"/>
    </row>
    <row r="451" spans="1:141" ht="12" customHeight="1">
      <c r="A451" s="1">
        <f t="shared" si="238"/>
        <v>6</v>
      </c>
      <c r="B451" s="4">
        <f t="shared" si="239"/>
        <v>41215</v>
      </c>
      <c r="C451" s="4">
        <f t="shared" si="240"/>
        <v>41221</v>
      </c>
      <c r="D451" s="5" t="s">
        <v>22</v>
      </c>
      <c r="E451" s="1">
        <v>4</v>
      </c>
      <c r="F451" s="5" t="s">
        <v>13</v>
      </c>
      <c r="G451" s="5" t="s">
        <v>52</v>
      </c>
      <c r="H451" s="5"/>
      <c r="I451" s="5"/>
      <c r="J451" s="5"/>
      <c r="K451" s="15">
        <v>44.53</v>
      </c>
      <c r="L451" s="1">
        <f t="shared" si="241"/>
        <v>224.21999999999969</v>
      </c>
      <c r="M451" s="15">
        <v>19.07</v>
      </c>
      <c r="N451" s="15">
        <v>1299.28</v>
      </c>
      <c r="P451" s="1">
        <f t="shared" si="242"/>
        <v>6572.6899999999887</v>
      </c>
      <c r="Q451" s="109" t="str">
        <f t="shared" si="231"/>
        <v/>
      </c>
      <c r="T451" s="15">
        <v>79</v>
      </c>
      <c r="U451" s="15">
        <v>4</v>
      </c>
      <c r="V451" s="15">
        <v>2.9199999999999902</v>
      </c>
      <c r="W451" s="15">
        <v>34.520000000000003</v>
      </c>
      <c r="X451" s="15">
        <v>70.31</v>
      </c>
      <c r="AL451" s="26">
        <v>3.81</v>
      </c>
      <c r="AM451" s="39"/>
      <c r="AN451" s="1"/>
      <c r="AR451" s="1">
        <v>59.78</v>
      </c>
      <c r="BC451" s="1"/>
      <c r="BF451" s="110">
        <v>0</v>
      </c>
      <c r="BM451" s="23"/>
      <c r="BN451" s="23"/>
      <c r="BO451" s="23"/>
      <c r="BY451" s="1"/>
      <c r="CG451" s="39">
        <f t="shared" si="243"/>
        <v>0</v>
      </c>
      <c r="CH451" s="39">
        <f t="shared" si="243"/>
        <v>0</v>
      </c>
      <c r="CI451" s="39">
        <f t="shared" si="243"/>
        <v>0</v>
      </c>
      <c r="CJ451" s="39">
        <f t="shared" si="243"/>
        <v>0</v>
      </c>
      <c r="CK451" s="39">
        <f t="shared" si="243"/>
        <v>0</v>
      </c>
      <c r="CL451" s="39">
        <f t="shared" si="243"/>
        <v>0</v>
      </c>
      <c r="CM451" s="39">
        <f t="shared" si="243"/>
        <v>0</v>
      </c>
      <c r="CO451" s="6"/>
      <c r="CP451" s="6"/>
      <c r="CS451" s="1">
        <f t="shared" si="232"/>
        <v>44.53</v>
      </c>
      <c r="CT451" s="1">
        <f t="shared" si="233"/>
        <v>0</v>
      </c>
      <c r="CU451" s="1">
        <f t="shared" si="234"/>
        <v>0</v>
      </c>
      <c r="CV451" s="1">
        <f t="shared" si="235"/>
        <v>0</v>
      </c>
      <c r="CW451" s="1">
        <f t="shared" si="236"/>
        <v>0</v>
      </c>
      <c r="CX451" s="1">
        <f t="shared" si="237"/>
        <v>0</v>
      </c>
      <c r="CY451" s="1"/>
      <c r="CZ451" s="1"/>
      <c r="DA451" s="1"/>
      <c r="DB451" s="1"/>
      <c r="DC451" s="1"/>
      <c r="DD451" s="1"/>
      <c r="DI451" s="1"/>
      <c r="DJ451" s="1"/>
      <c r="DK451" s="1">
        <f t="shared" si="229"/>
        <v>0</v>
      </c>
      <c r="DL451" s="1">
        <f t="shared" si="230"/>
        <v>0</v>
      </c>
      <c r="DT451" s="1"/>
      <c r="DZ451" s="1"/>
    </row>
    <row r="452" spans="1:141" ht="12" customHeight="1">
      <c r="A452" s="1">
        <f t="shared" si="238"/>
        <v>7</v>
      </c>
      <c r="B452" s="4">
        <f t="shared" si="239"/>
        <v>41222</v>
      </c>
      <c r="C452" s="4">
        <f t="shared" si="240"/>
        <v>41228</v>
      </c>
      <c r="D452" s="5" t="s">
        <v>22</v>
      </c>
      <c r="E452" s="1">
        <v>4</v>
      </c>
      <c r="F452" s="5" t="s">
        <v>13</v>
      </c>
      <c r="G452" s="5" t="s">
        <v>52</v>
      </c>
      <c r="H452" s="5"/>
      <c r="I452" s="5"/>
      <c r="J452" s="5"/>
      <c r="K452" s="15">
        <v>46.21</v>
      </c>
      <c r="L452" s="1">
        <f t="shared" si="241"/>
        <v>270.42999999999967</v>
      </c>
      <c r="M452" s="15">
        <v>21.51</v>
      </c>
      <c r="N452" s="15">
        <v>1337.1199999999899</v>
      </c>
      <c r="P452" s="1">
        <f t="shared" si="242"/>
        <v>7909.8099999999786</v>
      </c>
      <c r="Q452" s="109" t="str">
        <f t="shared" si="231"/>
        <v/>
      </c>
      <c r="T452" s="15">
        <v>79</v>
      </c>
      <c r="U452" s="15">
        <v>4</v>
      </c>
      <c r="V452" s="15">
        <v>2.89</v>
      </c>
      <c r="W452" s="15"/>
      <c r="X452" s="15"/>
      <c r="AL452" s="26">
        <v>0.5</v>
      </c>
      <c r="AM452" s="39"/>
      <c r="AN452" s="1"/>
      <c r="AR452" s="1">
        <v>56.42</v>
      </c>
      <c r="BC452" s="1"/>
      <c r="BF452" s="110">
        <v>0</v>
      </c>
      <c r="BM452" s="23"/>
      <c r="BN452" s="23"/>
      <c r="BO452" s="23"/>
      <c r="BY452" s="1"/>
      <c r="CG452" s="39">
        <f t="shared" si="243"/>
        <v>0</v>
      </c>
      <c r="CH452" s="39">
        <f t="shared" si="243"/>
        <v>0</v>
      </c>
      <c r="CI452" s="39">
        <f t="shared" si="243"/>
        <v>0</v>
      </c>
      <c r="CJ452" s="39">
        <f t="shared" si="243"/>
        <v>0</v>
      </c>
      <c r="CK452" s="39">
        <f t="shared" si="243"/>
        <v>0</v>
      </c>
      <c r="CL452" s="39">
        <f t="shared" si="243"/>
        <v>0</v>
      </c>
      <c r="CM452" s="39">
        <f t="shared" si="243"/>
        <v>0</v>
      </c>
      <c r="CO452" s="6"/>
      <c r="CP452" s="6"/>
      <c r="CS452" s="1">
        <f t="shared" si="232"/>
        <v>46.21</v>
      </c>
      <c r="CT452" s="1">
        <f t="shared" si="233"/>
        <v>0</v>
      </c>
      <c r="CU452" s="1">
        <f t="shared" si="234"/>
        <v>0</v>
      </c>
      <c r="CV452" s="1">
        <f t="shared" si="235"/>
        <v>0</v>
      </c>
      <c r="CW452" s="1">
        <f t="shared" si="236"/>
        <v>0</v>
      </c>
      <c r="CX452" s="1">
        <f t="shared" si="237"/>
        <v>0</v>
      </c>
      <c r="CY452" s="1"/>
      <c r="CZ452" s="1"/>
      <c r="DA452" s="1"/>
      <c r="DB452" s="1"/>
      <c r="DC452" s="1"/>
      <c r="DD452" s="1"/>
      <c r="DI452" s="1"/>
      <c r="DJ452" s="1"/>
      <c r="DK452" s="1">
        <f t="shared" si="229"/>
        <v>0</v>
      </c>
      <c r="DL452" s="1">
        <f t="shared" si="230"/>
        <v>0</v>
      </c>
      <c r="DT452" s="1"/>
      <c r="DZ452" s="1"/>
    </row>
    <row r="453" spans="1:141" ht="12" customHeight="1">
      <c r="A453" s="1">
        <f t="shared" si="238"/>
        <v>8</v>
      </c>
      <c r="B453" s="4">
        <f t="shared" si="239"/>
        <v>41229</v>
      </c>
      <c r="C453" s="4">
        <f t="shared" si="240"/>
        <v>41235</v>
      </c>
      <c r="D453" s="5" t="s">
        <v>22</v>
      </c>
      <c r="E453" s="1">
        <v>4</v>
      </c>
      <c r="F453" s="5" t="s">
        <v>13</v>
      </c>
      <c r="G453" s="5" t="s">
        <v>52</v>
      </c>
      <c r="H453" s="5"/>
      <c r="I453" s="5"/>
      <c r="J453" s="5"/>
      <c r="K453" s="15">
        <v>36.149999999999899</v>
      </c>
      <c r="L453" s="1">
        <f t="shared" si="241"/>
        <v>306.57999999999959</v>
      </c>
      <c r="M453" s="15">
        <v>9.99</v>
      </c>
      <c r="N453" s="15">
        <v>832.12</v>
      </c>
      <c r="P453" s="1">
        <f t="shared" si="242"/>
        <v>8741.9299999999785</v>
      </c>
      <c r="Q453" s="109" t="str">
        <f t="shared" si="231"/>
        <v/>
      </c>
      <c r="T453" s="15">
        <v>41.999999999999901</v>
      </c>
      <c r="U453" s="15">
        <v>1.08</v>
      </c>
      <c r="V453" s="15">
        <v>2.2999999999999901</v>
      </c>
      <c r="W453" s="15">
        <v>20.16</v>
      </c>
      <c r="X453" s="15">
        <v>23.03</v>
      </c>
      <c r="AL453" s="26">
        <v>0.25</v>
      </c>
      <c r="AM453" s="39"/>
      <c r="AN453" s="1"/>
      <c r="AR453" s="1">
        <v>44.8</v>
      </c>
      <c r="BC453" s="1"/>
      <c r="BF453" s="110">
        <v>0</v>
      </c>
      <c r="BM453" s="23"/>
      <c r="BN453" s="23"/>
      <c r="BO453" s="23"/>
      <c r="BY453" s="1"/>
      <c r="CG453" s="39">
        <f t="shared" si="243"/>
        <v>0</v>
      </c>
      <c r="CH453" s="39">
        <f t="shared" si="243"/>
        <v>0</v>
      </c>
      <c r="CI453" s="39">
        <f t="shared" si="243"/>
        <v>0</v>
      </c>
      <c r="CJ453" s="39">
        <f t="shared" si="243"/>
        <v>0</v>
      </c>
      <c r="CK453" s="39">
        <f t="shared" si="243"/>
        <v>0</v>
      </c>
      <c r="CL453" s="39">
        <f t="shared" si="243"/>
        <v>0</v>
      </c>
      <c r="CM453" s="39">
        <f t="shared" si="243"/>
        <v>0</v>
      </c>
      <c r="CO453" s="6"/>
      <c r="CP453" s="6"/>
      <c r="CS453" s="1">
        <f t="shared" si="232"/>
        <v>36.149999999999899</v>
      </c>
      <c r="CT453" s="1">
        <f t="shared" si="233"/>
        <v>0</v>
      </c>
      <c r="CU453" s="1">
        <f t="shared" si="234"/>
        <v>0</v>
      </c>
      <c r="CV453" s="1">
        <f t="shared" si="235"/>
        <v>0</v>
      </c>
      <c r="CW453" s="1">
        <f t="shared" si="236"/>
        <v>0</v>
      </c>
      <c r="CX453" s="1">
        <f t="shared" si="237"/>
        <v>0</v>
      </c>
      <c r="CY453" s="1"/>
      <c r="CZ453" s="1"/>
      <c r="DA453" s="1"/>
      <c r="DB453" s="1"/>
      <c r="DC453" s="1"/>
      <c r="DD453" s="1"/>
      <c r="DI453" s="1"/>
      <c r="DJ453" s="1"/>
      <c r="DK453" s="1">
        <f t="shared" si="229"/>
        <v>0</v>
      </c>
      <c r="DL453" s="1">
        <f t="shared" si="230"/>
        <v>0</v>
      </c>
      <c r="DT453" s="1"/>
      <c r="DZ453" s="1"/>
    </row>
    <row r="454" spans="1:141" ht="12" customHeight="1">
      <c r="A454" s="1">
        <f t="shared" si="238"/>
        <v>9</v>
      </c>
      <c r="B454" s="4">
        <f t="shared" si="239"/>
        <v>41236</v>
      </c>
      <c r="C454" s="4">
        <f t="shared" si="240"/>
        <v>41242</v>
      </c>
      <c r="D454" s="5" t="s">
        <v>22</v>
      </c>
      <c r="E454" s="1">
        <v>4</v>
      </c>
      <c r="F454" s="5" t="s">
        <v>13</v>
      </c>
      <c r="G454" s="5" t="s">
        <v>52</v>
      </c>
      <c r="H454" s="5"/>
      <c r="I454" s="5"/>
      <c r="J454" s="5"/>
      <c r="K454" s="15">
        <v>45.5399999999999</v>
      </c>
      <c r="L454" s="1">
        <f t="shared" si="241"/>
        <v>352.11999999999949</v>
      </c>
      <c r="M454" s="15">
        <v>0.02</v>
      </c>
      <c r="N454" s="15">
        <v>959.04999999999905</v>
      </c>
      <c r="P454" s="1">
        <f t="shared" si="242"/>
        <v>9700.9799999999777</v>
      </c>
      <c r="Q454" s="109" t="str">
        <f t="shared" si="231"/>
        <v/>
      </c>
      <c r="T454" s="15">
        <v>41.999999999999901</v>
      </c>
      <c r="U454" s="15">
        <v>1.08</v>
      </c>
      <c r="V454" s="15">
        <v>2.1099999999999901</v>
      </c>
      <c r="W454" s="15"/>
      <c r="X454" s="15"/>
      <c r="AL454" s="26">
        <v>0</v>
      </c>
      <c r="AM454" s="39"/>
      <c r="AN454" s="1"/>
      <c r="BC454" s="1"/>
      <c r="BF454" s="110">
        <v>0</v>
      </c>
      <c r="BM454" s="23"/>
      <c r="BN454" s="23"/>
      <c r="BO454" s="23"/>
      <c r="BY454" s="1"/>
      <c r="CG454" s="39">
        <f t="shared" si="243"/>
        <v>0</v>
      </c>
      <c r="CH454" s="39">
        <f t="shared" si="243"/>
        <v>0</v>
      </c>
      <c r="CI454" s="39">
        <f t="shared" si="243"/>
        <v>0</v>
      </c>
      <c r="CJ454" s="39">
        <f t="shared" si="243"/>
        <v>0</v>
      </c>
      <c r="CK454" s="39">
        <f t="shared" si="243"/>
        <v>0</v>
      </c>
      <c r="CL454" s="39">
        <f t="shared" si="243"/>
        <v>0</v>
      </c>
      <c r="CM454" s="39">
        <f t="shared" si="243"/>
        <v>0</v>
      </c>
      <c r="CO454" s="6"/>
      <c r="CP454" s="6"/>
      <c r="CS454" s="1">
        <f t="shared" si="232"/>
        <v>45.5399999999999</v>
      </c>
      <c r="CT454" s="1">
        <f t="shared" si="233"/>
        <v>0</v>
      </c>
      <c r="CU454" s="1">
        <f t="shared" si="234"/>
        <v>0</v>
      </c>
      <c r="CV454" s="1">
        <f t="shared" si="235"/>
        <v>0</v>
      </c>
      <c r="CW454" s="1">
        <f t="shared" si="236"/>
        <v>0</v>
      </c>
      <c r="CX454" s="1">
        <f t="shared" si="237"/>
        <v>0</v>
      </c>
      <c r="CY454" s="1"/>
      <c r="CZ454" s="1"/>
      <c r="DA454" s="1"/>
      <c r="DB454" s="1"/>
      <c r="DC454" s="1"/>
      <c r="DD454" s="1"/>
      <c r="DI454" s="1"/>
      <c r="DJ454" s="1"/>
      <c r="DK454" s="1">
        <f t="shared" si="229"/>
        <v>0</v>
      </c>
      <c r="DL454" s="1">
        <f t="shared" si="230"/>
        <v>0</v>
      </c>
      <c r="DT454" s="1"/>
      <c r="DZ454" s="1"/>
    </row>
    <row r="455" spans="1:141" s="107" customFormat="1" ht="12" customHeight="1">
      <c r="A455" s="154">
        <f t="shared" si="238"/>
        <v>10</v>
      </c>
      <c r="B455" s="155">
        <f t="shared" si="239"/>
        <v>41243</v>
      </c>
      <c r="C455" s="155">
        <f t="shared" si="240"/>
        <v>41249</v>
      </c>
      <c r="D455" s="156" t="s">
        <v>22</v>
      </c>
      <c r="E455" s="154">
        <v>4</v>
      </c>
      <c r="F455" s="156" t="s">
        <v>52</v>
      </c>
      <c r="G455" s="157" t="s">
        <v>51</v>
      </c>
      <c r="H455" s="157" t="s">
        <v>253</v>
      </c>
      <c r="I455" s="158">
        <v>41248</v>
      </c>
      <c r="J455" s="156"/>
      <c r="K455" s="154">
        <v>11.93</v>
      </c>
      <c r="L455" s="154">
        <f>K455</f>
        <v>11.93</v>
      </c>
      <c r="M455" s="154">
        <v>0</v>
      </c>
      <c r="N455" s="154">
        <v>0.55000000000000004</v>
      </c>
      <c r="O455" s="154"/>
      <c r="P455" s="154">
        <f>N455</f>
        <v>0.55000000000000004</v>
      </c>
      <c r="Q455" s="159" t="str">
        <f t="shared" si="231"/>
        <v/>
      </c>
      <c r="R455" s="154"/>
      <c r="S455" s="154"/>
      <c r="T455" s="154">
        <v>0</v>
      </c>
      <c r="U455" s="154">
        <v>0.1</v>
      </c>
      <c r="V455" s="154">
        <v>0</v>
      </c>
      <c r="W455" s="154">
        <v>1.01</v>
      </c>
      <c r="X455" s="154">
        <v>1.01</v>
      </c>
      <c r="Y455" s="154"/>
      <c r="Z455" s="154">
        <v>2.6</v>
      </c>
      <c r="AA455" s="154">
        <v>2.6</v>
      </c>
      <c r="AB455" s="154"/>
      <c r="AC455" s="154">
        <v>0</v>
      </c>
      <c r="AD455" s="154">
        <v>0</v>
      </c>
      <c r="AE455" s="154">
        <v>0</v>
      </c>
      <c r="AF455" s="154">
        <v>0</v>
      </c>
      <c r="AG455" s="154"/>
      <c r="AH455" s="154"/>
      <c r="AI455" s="154"/>
      <c r="AJ455" s="154">
        <v>0</v>
      </c>
      <c r="AK455" s="154"/>
      <c r="AL455" s="160">
        <v>2.6</v>
      </c>
      <c r="AM455" s="159"/>
      <c r="AN455" s="154"/>
      <c r="AO455" s="159"/>
      <c r="AP455" s="159"/>
      <c r="AQ455" s="159"/>
      <c r="AR455" s="154"/>
      <c r="AS455" s="154"/>
      <c r="AT455" s="154"/>
      <c r="AU455" s="154"/>
      <c r="AV455" s="154"/>
      <c r="AW455" s="154"/>
      <c r="AX455" s="154"/>
      <c r="AY455" s="154"/>
      <c r="AZ455" s="154"/>
      <c r="BA455" s="154"/>
      <c r="BB455" s="154"/>
      <c r="BC455" s="161"/>
      <c r="BD455" s="154"/>
      <c r="BE455" s="154"/>
      <c r="BF455" s="162">
        <v>0</v>
      </c>
      <c r="BG455" s="154"/>
      <c r="BH455" s="154"/>
      <c r="BI455" s="154"/>
      <c r="BJ455" s="154"/>
      <c r="BK455" s="154"/>
      <c r="BL455" s="154"/>
      <c r="BM455" s="154">
        <v>6.1</v>
      </c>
      <c r="BN455" s="154">
        <v>6.1</v>
      </c>
      <c r="BO455" s="154">
        <v>0.02</v>
      </c>
      <c r="BP455" s="154">
        <v>2</v>
      </c>
      <c r="BQ455" s="154"/>
      <c r="BR455" s="154"/>
      <c r="BS455" s="154"/>
      <c r="BT455" s="154"/>
      <c r="BU455" s="154"/>
      <c r="BV455" s="154"/>
      <c r="BW455" s="154"/>
      <c r="BX455" s="159"/>
      <c r="BY455" s="154"/>
      <c r="BZ455" s="154"/>
      <c r="CA455" s="154"/>
      <c r="CB455" s="154"/>
      <c r="CC455" s="154"/>
      <c r="CD455" s="154"/>
      <c r="CE455" s="154"/>
      <c r="CF455" s="154"/>
      <c r="CG455" s="159">
        <f t="shared" si="243"/>
        <v>15.51</v>
      </c>
      <c r="CH455" s="159">
        <f t="shared" si="243"/>
        <v>55.737142857142864</v>
      </c>
      <c r="CI455" s="159">
        <f t="shared" si="243"/>
        <v>1.0542857142857143</v>
      </c>
      <c r="CJ455" s="159">
        <f t="shared" si="243"/>
        <v>16.767142857142858</v>
      </c>
      <c r="CK455" s="159">
        <f t="shared" si="243"/>
        <v>25.419999999999998</v>
      </c>
      <c r="CL455" s="159">
        <f t="shared" si="243"/>
        <v>0</v>
      </c>
      <c r="CM455" s="159">
        <f t="shared" si="243"/>
        <v>1.2314285714285713</v>
      </c>
      <c r="CN455" s="154"/>
      <c r="CO455" s="163"/>
      <c r="CP455" s="163"/>
      <c r="CQ455" s="154"/>
      <c r="CR455" s="154"/>
      <c r="CS455" s="107">
        <f t="shared" si="232"/>
        <v>11.93</v>
      </c>
      <c r="CT455" s="107">
        <f t="shared" si="233"/>
        <v>6.1</v>
      </c>
      <c r="CU455" s="107">
        <f t="shared" si="234"/>
        <v>2.6</v>
      </c>
      <c r="CV455" s="107">
        <f t="shared" si="235"/>
        <v>0</v>
      </c>
      <c r="CW455" s="107">
        <f t="shared" si="236"/>
        <v>0</v>
      </c>
      <c r="CX455" s="107">
        <f t="shared" si="237"/>
        <v>0</v>
      </c>
      <c r="CY455" s="154"/>
      <c r="CZ455" s="154"/>
      <c r="DA455" s="154"/>
      <c r="DB455" s="154"/>
      <c r="DC455" s="154"/>
      <c r="DD455" s="154"/>
      <c r="DH455" s="107">
        <f t="shared" ref="DH455:DH480" si="244">T455</f>
        <v>0</v>
      </c>
      <c r="DI455" s="107">
        <f t="shared" ref="DI455:DI459" si="245">N455</f>
        <v>0.55000000000000004</v>
      </c>
      <c r="DJ455" s="107">
        <f t="shared" ref="DJ455:DJ480" si="246">DI455*0.85</f>
        <v>0.46750000000000003</v>
      </c>
      <c r="DK455" s="107">
        <f t="shared" ref="DK455:DK480" si="247">DI455*1.28</f>
        <v>0.70400000000000007</v>
      </c>
      <c r="DL455" s="161">
        <f>DK455*(DH455*0.005+0.55)</f>
        <v>0.38720000000000004</v>
      </c>
      <c r="DM455" s="107" t="str">
        <f t="shared" ref="DM455:DM480" si="248">IF(BE455="","",BE455)</f>
        <v/>
      </c>
      <c r="DN455" s="107" t="str">
        <f t="shared" ref="DN455:DN480" si="249">IF(BD455="","",BD455)</f>
        <v/>
      </c>
      <c r="DO455" s="107">
        <f t="shared" ref="DO455:DO480" si="250">AC455</f>
        <v>0</v>
      </c>
      <c r="DP455" s="107">
        <f t="shared" ref="DP455:DP480" si="251">AF455</f>
        <v>0</v>
      </c>
      <c r="DT455" s="107">
        <f>DL455</f>
        <v>0.38720000000000004</v>
      </c>
      <c r="DZ455" s="107">
        <f>N455</f>
        <v>0.55000000000000004</v>
      </c>
      <c r="EK455" s="107">
        <f>M455</f>
        <v>0</v>
      </c>
    </row>
    <row r="456" spans="1:141" ht="12" customHeight="1">
      <c r="A456" s="1">
        <f t="shared" si="238"/>
        <v>11</v>
      </c>
      <c r="B456" s="4">
        <f t="shared" si="239"/>
        <v>41250</v>
      </c>
      <c r="C456" s="4">
        <f t="shared" si="240"/>
        <v>41256</v>
      </c>
      <c r="D456" s="5" t="s">
        <v>22</v>
      </c>
      <c r="E456" s="1">
        <v>4</v>
      </c>
      <c r="F456" s="5" t="s">
        <v>52</v>
      </c>
      <c r="G456" s="5" t="s">
        <v>51</v>
      </c>
      <c r="H456" s="5" t="s">
        <v>253</v>
      </c>
      <c r="I456" s="5"/>
      <c r="J456" s="5"/>
      <c r="K456" s="15">
        <v>13.7799999999999</v>
      </c>
      <c r="L456" s="1">
        <f>L455+K456</f>
        <v>25.709999999999901</v>
      </c>
      <c r="M456" s="15">
        <v>0</v>
      </c>
      <c r="N456" s="15">
        <v>0.56000000000000005</v>
      </c>
      <c r="P456" s="1">
        <f t="shared" ref="P456:P480" si="252">P455+N456</f>
        <v>1.1100000000000001</v>
      </c>
      <c r="Q456" s="109" t="str">
        <f t="shared" si="231"/>
        <v/>
      </c>
      <c r="T456" s="15">
        <v>0</v>
      </c>
      <c r="U456" s="15">
        <v>0.1</v>
      </c>
      <c r="V456" s="15">
        <v>0</v>
      </c>
      <c r="W456" s="15"/>
      <c r="X456" s="15"/>
      <c r="Z456" s="1">
        <v>4.6000000000000005</v>
      </c>
      <c r="AA456" s="1">
        <v>7.2000000000000011</v>
      </c>
      <c r="AC456" s="1">
        <v>0</v>
      </c>
      <c r="AD456" s="1">
        <v>0</v>
      </c>
      <c r="AE456" s="1">
        <v>0</v>
      </c>
      <c r="AF456" s="1">
        <v>0</v>
      </c>
      <c r="AJ456" s="1">
        <v>0</v>
      </c>
      <c r="AL456" s="26">
        <v>5.8</v>
      </c>
      <c r="AM456" s="40"/>
      <c r="AN456" s="15"/>
      <c r="AY456" s="1">
        <v>0.05</v>
      </c>
      <c r="BF456" s="110">
        <v>0</v>
      </c>
      <c r="BM456" s="23">
        <v>20.799999999999997</v>
      </c>
      <c r="BN456" s="23">
        <v>26.9</v>
      </c>
      <c r="BO456" s="23">
        <v>0.05</v>
      </c>
      <c r="BP456" s="1">
        <v>5</v>
      </c>
      <c r="BY456" s="1">
        <v>17.024353999999999</v>
      </c>
      <c r="CG456" s="39">
        <f t="shared" si="243"/>
        <v>19.134285714285713</v>
      </c>
      <c r="CH456" s="39">
        <f t="shared" si="243"/>
        <v>55.631428571428572</v>
      </c>
      <c r="CI456" s="39">
        <f t="shared" si="243"/>
        <v>1.2857142857142858</v>
      </c>
      <c r="CJ456" s="39">
        <f t="shared" si="243"/>
        <v>13.659999999999998</v>
      </c>
      <c r="CK456" s="39">
        <f t="shared" si="243"/>
        <v>25.159999999999997</v>
      </c>
      <c r="CL456" s="39">
        <f t="shared" si="243"/>
        <v>0</v>
      </c>
      <c r="CM456" s="39">
        <f t="shared" si="243"/>
        <v>1.4285714285714288</v>
      </c>
      <c r="CO456" s="6"/>
      <c r="CP456" s="6"/>
      <c r="CS456" s="1">
        <f t="shared" si="232"/>
        <v>13.7799999999999</v>
      </c>
      <c r="CT456" s="1">
        <f t="shared" si="233"/>
        <v>20.799999999999997</v>
      </c>
      <c r="CU456" s="1">
        <f t="shared" si="234"/>
        <v>4.6000000000000005</v>
      </c>
      <c r="CV456" s="1">
        <f t="shared" si="235"/>
        <v>0</v>
      </c>
      <c r="CW456" s="1">
        <f t="shared" si="236"/>
        <v>0</v>
      </c>
      <c r="CX456" s="1">
        <f t="shared" si="237"/>
        <v>17.024353999999999</v>
      </c>
      <c r="CY456" s="1"/>
      <c r="CZ456" s="1"/>
      <c r="DA456" s="1"/>
      <c r="DB456" s="1"/>
      <c r="DC456" s="1"/>
      <c r="DD456" s="1"/>
      <c r="DH456" s="1">
        <f t="shared" si="244"/>
        <v>0</v>
      </c>
      <c r="DI456" s="1">
        <f t="shared" si="245"/>
        <v>0.56000000000000005</v>
      </c>
      <c r="DJ456" s="1">
        <f t="shared" si="246"/>
        <v>0.47600000000000003</v>
      </c>
      <c r="DK456" s="1">
        <f t="shared" si="247"/>
        <v>0.7168000000000001</v>
      </c>
      <c r="DL456" s="23">
        <f t="shared" ref="DL456:DL459" si="253">DK456*(DH456*0.005+0.55)</f>
        <v>0.39424000000000009</v>
      </c>
      <c r="DM456" s="1" t="str">
        <f t="shared" si="248"/>
        <v/>
      </c>
      <c r="DN456" s="1" t="str">
        <f t="shared" si="249"/>
        <v/>
      </c>
      <c r="DO456" s="1">
        <f t="shared" si="250"/>
        <v>0</v>
      </c>
      <c r="DP456" s="1">
        <f t="shared" si="251"/>
        <v>0</v>
      </c>
      <c r="DT456" s="1">
        <f>DT455+DL456</f>
        <v>0.78144000000000013</v>
      </c>
      <c r="DZ456" s="1">
        <f>DZ455+N456</f>
        <v>1.1100000000000001</v>
      </c>
      <c r="EK456" s="1">
        <f>EK455+M456</f>
        <v>0</v>
      </c>
    </row>
    <row r="457" spans="1:141" ht="12" customHeight="1">
      <c r="A457" s="1">
        <f t="shared" si="238"/>
        <v>12</v>
      </c>
      <c r="B457" s="4">
        <f t="shared" si="239"/>
        <v>41257</v>
      </c>
      <c r="C457" s="4">
        <f t="shared" si="240"/>
        <v>41263</v>
      </c>
      <c r="D457" s="5" t="s">
        <v>22</v>
      </c>
      <c r="E457" s="1">
        <v>4</v>
      </c>
      <c r="F457" s="5" t="s">
        <v>52</v>
      </c>
      <c r="G457" s="5" t="s">
        <v>51</v>
      </c>
      <c r="H457" s="5" t="s">
        <v>253</v>
      </c>
      <c r="I457" s="5"/>
      <c r="J457" s="5"/>
      <c r="K457" s="15">
        <v>22.579999999999899</v>
      </c>
      <c r="L457" s="1">
        <f>L456+K457</f>
        <v>48.2899999999998</v>
      </c>
      <c r="M457" s="15">
        <v>0.41999999999999899</v>
      </c>
      <c r="N457" s="15">
        <v>362.58999999999901</v>
      </c>
      <c r="P457" s="1">
        <f t="shared" si="252"/>
        <v>363.69999999999902</v>
      </c>
      <c r="Q457" s="109" t="str">
        <f t="shared" si="231"/>
        <v/>
      </c>
      <c r="T457" s="15">
        <v>16</v>
      </c>
      <c r="U457" s="15">
        <v>0.33</v>
      </c>
      <c r="V457" s="15">
        <v>1.61</v>
      </c>
      <c r="W457" s="15">
        <v>4.8899999999999997</v>
      </c>
      <c r="X457" s="15">
        <v>4.9000000000000004</v>
      </c>
      <c r="Z457" s="1">
        <v>15.2</v>
      </c>
      <c r="AA457" s="1">
        <v>22.4</v>
      </c>
      <c r="AC457" s="1">
        <v>200</v>
      </c>
      <c r="AD457" s="1">
        <v>200</v>
      </c>
      <c r="AE457" s="1">
        <v>0</v>
      </c>
      <c r="AF457" s="1">
        <v>7.0000000000000009</v>
      </c>
      <c r="AJ457" s="1">
        <v>0.2</v>
      </c>
      <c r="AL457" s="26">
        <v>24.199999999999996</v>
      </c>
      <c r="AM457" s="40">
        <v>0</v>
      </c>
      <c r="AN457" s="15"/>
      <c r="AY457" s="1">
        <v>0.2</v>
      </c>
      <c r="BF457" s="110">
        <v>0</v>
      </c>
      <c r="BH457" s="39"/>
      <c r="BI457" s="106">
        <v>26.338807682730049</v>
      </c>
      <c r="BM457" s="23">
        <v>19.8</v>
      </c>
      <c r="BN457" s="23">
        <v>46.7</v>
      </c>
      <c r="BO457" s="23">
        <v>0.08</v>
      </c>
      <c r="BP457" s="1">
        <v>8</v>
      </c>
      <c r="BY457" s="1">
        <v>15.072053</v>
      </c>
      <c r="CG457" s="39">
        <f t="shared" ref="CG457:CM466" si="254">CG422</f>
        <v>13.917142857142858</v>
      </c>
      <c r="CH457" s="39">
        <f t="shared" si="254"/>
        <v>60.752857142857138</v>
      </c>
      <c r="CI457" s="39">
        <f t="shared" si="254"/>
        <v>0.79999999999999993</v>
      </c>
      <c r="CJ457" s="39">
        <f t="shared" si="254"/>
        <v>11.865714285714287</v>
      </c>
      <c r="CK457" s="39">
        <f t="shared" si="254"/>
        <v>17.529999999999998</v>
      </c>
      <c r="CL457" s="39">
        <f t="shared" si="254"/>
        <v>0</v>
      </c>
      <c r="CM457" s="39">
        <f t="shared" si="254"/>
        <v>0.89571428571428569</v>
      </c>
      <c r="CO457" s="6"/>
      <c r="CP457" s="6"/>
      <c r="CS457" s="1">
        <f t="shared" si="232"/>
        <v>22.579999999999899</v>
      </c>
      <c r="CT457" s="1">
        <f t="shared" si="233"/>
        <v>19.8</v>
      </c>
      <c r="CU457" s="1">
        <f t="shared" si="234"/>
        <v>15.2</v>
      </c>
      <c r="CV457" s="1">
        <f t="shared" si="235"/>
        <v>26.338807682730049</v>
      </c>
      <c r="CW457" s="1">
        <f t="shared" si="236"/>
        <v>0</v>
      </c>
      <c r="CX457" s="1">
        <f t="shared" si="237"/>
        <v>15.072053</v>
      </c>
      <c r="CY457" s="107">
        <f t="shared" ref="CY457:DD457" si="255">CS457</f>
        <v>22.579999999999899</v>
      </c>
      <c r="CZ457" s="107">
        <f t="shared" si="255"/>
        <v>19.8</v>
      </c>
      <c r="DA457" s="107">
        <f t="shared" si="255"/>
        <v>15.2</v>
      </c>
      <c r="DB457" s="107">
        <f t="shared" si="255"/>
        <v>26.338807682730049</v>
      </c>
      <c r="DC457" s="107"/>
      <c r="DD457" s="107">
        <f t="shared" si="255"/>
        <v>15.072053</v>
      </c>
      <c r="DE457" s="1">
        <f>BH457</f>
        <v>0</v>
      </c>
      <c r="DH457" s="1">
        <f t="shared" si="244"/>
        <v>16</v>
      </c>
      <c r="DI457" s="1">
        <f t="shared" si="245"/>
        <v>362.58999999999901</v>
      </c>
      <c r="DJ457" s="1">
        <f t="shared" si="246"/>
        <v>308.20149999999916</v>
      </c>
      <c r="DK457" s="1">
        <f t="shared" si="247"/>
        <v>464.11519999999877</v>
      </c>
      <c r="DL457" s="23">
        <f t="shared" si="253"/>
        <v>292.39257599999922</v>
      </c>
      <c r="DM457" s="1" t="str">
        <f t="shared" si="248"/>
        <v/>
      </c>
      <c r="DN457" s="1" t="str">
        <f t="shared" si="249"/>
        <v/>
      </c>
      <c r="DO457" s="1">
        <f t="shared" si="250"/>
        <v>200</v>
      </c>
      <c r="DP457" s="1">
        <f t="shared" si="251"/>
        <v>7.0000000000000009</v>
      </c>
      <c r="DT457" s="1">
        <f t="shared" ref="DT457:DT480" si="256">DT456+DL457</f>
        <v>293.1740159999992</v>
      </c>
      <c r="DZ457" s="1">
        <f t="shared" ref="DZ457:DZ480" si="257">DZ456+N457</f>
        <v>363.69999999999902</v>
      </c>
      <c r="EI457" s="1">
        <v>22.81</v>
      </c>
      <c r="EK457" s="1">
        <f t="shared" ref="EK457:EK481" si="258">EK456+M457</f>
        <v>0.41999999999999899</v>
      </c>
    </row>
    <row r="458" spans="1:141" ht="12" customHeight="1">
      <c r="A458" s="1">
        <f t="shared" si="238"/>
        <v>13</v>
      </c>
      <c r="B458" s="4">
        <f t="shared" si="239"/>
        <v>41264</v>
      </c>
      <c r="C458" s="4">
        <f t="shared" si="240"/>
        <v>41270</v>
      </c>
      <c r="D458" s="5" t="s">
        <v>22</v>
      </c>
      <c r="E458" s="1">
        <v>4</v>
      </c>
      <c r="F458" s="5" t="s">
        <v>52</v>
      </c>
      <c r="G458" s="5" t="s">
        <v>51</v>
      </c>
      <c r="H458" s="5" t="s">
        <v>253</v>
      </c>
      <c r="I458" s="5"/>
      <c r="J458" s="5"/>
      <c r="K458" s="15">
        <v>21.739999999999899</v>
      </c>
      <c r="L458" s="1">
        <f>K458</f>
        <v>21.739999999999899</v>
      </c>
      <c r="M458" s="15">
        <v>0.29999999999999899</v>
      </c>
      <c r="N458" s="15">
        <v>330.04</v>
      </c>
      <c r="P458" s="1">
        <f t="shared" si="252"/>
        <v>693.7399999999991</v>
      </c>
      <c r="Q458" s="109" t="str">
        <f t="shared" si="231"/>
        <v/>
      </c>
      <c r="T458" s="15">
        <v>16</v>
      </c>
      <c r="U458" s="15">
        <v>0.33</v>
      </c>
      <c r="V458" s="15">
        <v>1.52</v>
      </c>
      <c r="W458" s="15"/>
      <c r="X458" s="15"/>
      <c r="Z458" s="1">
        <v>11.499999999999998</v>
      </c>
      <c r="AA458" s="1">
        <v>33.9</v>
      </c>
      <c r="AC458" s="1">
        <v>200</v>
      </c>
      <c r="AD458" s="1">
        <v>400</v>
      </c>
      <c r="AE458" s="1">
        <v>0</v>
      </c>
      <c r="AF458" s="1">
        <v>18</v>
      </c>
      <c r="AJ458" s="1">
        <v>0.4</v>
      </c>
      <c r="AL458" s="26">
        <v>9</v>
      </c>
      <c r="AM458" s="40">
        <v>0</v>
      </c>
      <c r="AN458" s="15"/>
      <c r="AO458" s="39">
        <v>109.88181756000002</v>
      </c>
      <c r="AP458" s="39">
        <v>8.9955754399999837</v>
      </c>
      <c r="AQ458" s="39">
        <v>8.9955754399999837</v>
      </c>
      <c r="BF458" s="110">
        <v>0</v>
      </c>
      <c r="BH458" s="39">
        <f t="shared" ref="BH458:BH473" si="259">AP458</f>
        <v>8.9955754399999837</v>
      </c>
      <c r="BI458" s="106">
        <v>21.654933825297444</v>
      </c>
      <c r="BL458" s="116"/>
      <c r="BM458" s="23">
        <v>19.3</v>
      </c>
      <c r="BN458" s="23">
        <v>66</v>
      </c>
      <c r="BO458" s="23">
        <v>0.16</v>
      </c>
      <c r="BP458" s="1">
        <v>16</v>
      </c>
      <c r="BS458" s="1" t="s">
        <v>195</v>
      </c>
      <c r="BT458" s="1">
        <v>109.88181756000002</v>
      </c>
      <c r="BU458" s="1">
        <v>108.24</v>
      </c>
      <c r="BV458" s="1">
        <v>54.12</v>
      </c>
      <c r="BW458" s="1">
        <v>1200</v>
      </c>
      <c r="BX458" s="39">
        <v>1.6418175600000211</v>
      </c>
      <c r="BY458" s="41">
        <v>24.100075</v>
      </c>
      <c r="BZ458" s="1">
        <v>20</v>
      </c>
      <c r="CA458" s="1">
        <v>10</v>
      </c>
      <c r="CG458" s="39">
        <f t="shared" si="254"/>
        <v>16.511428571428574</v>
      </c>
      <c r="CH458" s="39">
        <f t="shared" si="254"/>
        <v>52.027142857142849</v>
      </c>
      <c r="CI458" s="39">
        <f t="shared" si="254"/>
        <v>1.3057142857142858</v>
      </c>
      <c r="CJ458" s="39">
        <f t="shared" si="254"/>
        <v>12.680000000000001</v>
      </c>
      <c r="CK458" s="39">
        <f t="shared" si="254"/>
        <v>21.089999999999996</v>
      </c>
      <c r="CL458" s="39">
        <f t="shared" si="254"/>
        <v>0</v>
      </c>
      <c r="CM458" s="39">
        <f t="shared" si="254"/>
        <v>0.80142857142857138</v>
      </c>
      <c r="CO458" s="6"/>
      <c r="CP458" s="6"/>
      <c r="CS458" s="1">
        <f t="shared" si="232"/>
        <v>21.739999999999899</v>
      </c>
      <c r="CT458" s="1">
        <f t="shared" si="233"/>
        <v>19.3</v>
      </c>
      <c r="CU458" s="1">
        <f t="shared" si="234"/>
        <v>11.499999999999998</v>
      </c>
      <c r="CV458" s="1">
        <f t="shared" si="235"/>
        <v>21.654933825297444</v>
      </c>
      <c r="CW458" s="1">
        <f t="shared" si="236"/>
        <v>20</v>
      </c>
      <c r="CX458" s="1">
        <f t="shared" si="237"/>
        <v>24.100075</v>
      </c>
      <c r="CY458" s="107">
        <f t="shared" ref="CY458:CY477" si="260">CY457+CS458</f>
        <v>44.319999999999794</v>
      </c>
      <c r="CZ458" s="107">
        <f t="shared" ref="CZ458:CZ477" si="261">CZ457+CT458</f>
        <v>39.1</v>
      </c>
      <c r="DA458" s="107">
        <f t="shared" ref="DA458:DA477" si="262">DA457+CU458</f>
        <v>26.699999999999996</v>
      </c>
      <c r="DB458" s="107">
        <f t="shared" ref="DB458:DB477" si="263">DB457+CV458</f>
        <v>47.993741508027497</v>
      </c>
      <c r="DC458" s="107"/>
      <c r="DD458" s="107">
        <f t="shared" ref="DD458:DD477" si="264">DD457+CX458</f>
        <v>39.172128000000001</v>
      </c>
      <c r="DE458" s="39">
        <f>DE457+BH458</f>
        <v>8.9955754399999837</v>
      </c>
      <c r="DH458" s="1">
        <f t="shared" si="244"/>
        <v>16</v>
      </c>
      <c r="DI458" s="1">
        <f t="shared" si="245"/>
        <v>330.04</v>
      </c>
      <c r="DJ458" s="1">
        <f t="shared" si="246"/>
        <v>280.53399999999999</v>
      </c>
      <c r="DK458" s="1">
        <f t="shared" si="247"/>
        <v>422.45120000000003</v>
      </c>
      <c r="DL458" s="23">
        <f t="shared" si="253"/>
        <v>266.14425600000004</v>
      </c>
      <c r="DM458" s="1" t="str">
        <f t="shared" si="248"/>
        <v/>
      </c>
      <c r="DN458" s="1" t="str">
        <f t="shared" si="249"/>
        <v/>
      </c>
      <c r="DO458" s="1">
        <f t="shared" si="250"/>
        <v>200</v>
      </c>
      <c r="DP458" s="1">
        <f t="shared" si="251"/>
        <v>18</v>
      </c>
      <c r="DT458" s="1">
        <f t="shared" si="256"/>
        <v>559.3182719999993</v>
      </c>
      <c r="DZ458" s="1">
        <f t="shared" si="257"/>
        <v>693.7399999999991</v>
      </c>
      <c r="EI458" s="1">
        <v>35.35</v>
      </c>
      <c r="EK458" s="1">
        <f t="shared" si="258"/>
        <v>0.71999999999999797</v>
      </c>
    </row>
    <row r="459" spans="1:141" ht="12" customHeight="1">
      <c r="A459" s="1">
        <f t="shared" si="238"/>
        <v>14</v>
      </c>
      <c r="B459" s="4">
        <f t="shared" si="239"/>
        <v>41271</v>
      </c>
      <c r="C459" s="4">
        <f t="shared" si="240"/>
        <v>41277</v>
      </c>
      <c r="D459" s="5" t="s">
        <v>22</v>
      </c>
      <c r="E459" s="1">
        <v>4</v>
      </c>
      <c r="F459" s="5" t="s">
        <v>52</v>
      </c>
      <c r="G459" s="5" t="s">
        <v>51</v>
      </c>
      <c r="H459" s="5" t="s">
        <v>253</v>
      </c>
      <c r="I459" s="5"/>
      <c r="J459" s="5"/>
      <c r="K459" s="15">
        <v>45.009999999999899</v>
      </c>
      <c r="L459" s="1">
        <f t="shared" ref="L459:L480" si="265">L458+K459</f>
        <v>66.749999999999801</v>
      </c>
      <c r="M459" s="15">
        <v>9.4199999999999893</v>
      </c>
      <c r="N459" s="15">
        <v>1163.1300000000001</v>
      </c>
      <c r="P459" s="1">
        <f t="shared" si="252"/>
        <v>1856.8699999999992</v>
      </c>
      <c r="Q459" s="109" t="str">
        <f t="shared" si="231"/>
        <v/>
      </c>
      <c r="T459" s="15">
        <v>56.000000000000007</v>
      </c>
      <c r="U459" s="15">
        <v>1.78</v>
      </c>
      <c r="V459" s="15">
        <v>2.58</v>
      </c>
      <c r="W459" s="15">
        <v>11.82</v>
      </c>
      <c r="X459" s="15">
        <v>16.25</v>
      </c>
      <c r="Z459" s="1">
        <v>25.4</v>
      </c>
      <c r="AA459" s="1">
        <v>59.3</v>
      </c>
      <c r="AC459" s="1">
        <v>700</v>
      </c>
      <c r="AD459" s="1">
        <v>1100</v>
      </c>
      <c r="AE459" s="1">
        <v>0</v>
      </c>
      <c r="AF459" s="1">
        <v>36</v>
      </c>
      <c r="AJ459" s="1">
        <v>0.9</v>
      </c>
      <c r="AL459" s="26">
        <v>2.4</v>
      </c>
      <c r="AM459" s="40">
        <v>24.527422000000001</v>
      </c>
      <c r="AN459" s="15"/>
      <c r="AO459" s="39">
        <v>106.07889550500002</v>
      </c>
      <c r="AP459" s="39">
        <v>30.730344054999996</v>
      </c>
      <c r="AQ459" s="39">
        <v>39.725919494999978</v>
      </c>
      <c r="BF459" s="110">
        <v>0</v>
      </c>
      <c r="BH459" s="39">
        <f t="shared" si="259"/>
        <v>30.730344054999996</v>
      </c>
      <c r="BI459" s="106">
        <v>33.179294420570344</v>
      </c>
      <c r="BL459" s="116"/>
      <c r="BM459" s="23">
        <v>29.800000000000004</v>
      </c>
      <c r="BN459" s="23">
        <v>95.800000000000011</v>
      </c>
      <c r="BO459" s="23">
        <v>0.39</v>
      </c>
      <c r="BP459" s="1">
        <v>39</v>
      </c>
      <c r="BS459" s="1" t="s">
        <v>196</v>
      </c>
      <c r="BT459" s="1">
        <v>106.07889550500002</v>
      </c>
      <c r="BU459" s="1">
        <v>108.24</v>
      </c>
      <c r="BV459" s="1">
        <v>54.12</v>
      </c>
      <c r="BW459" s="1">
        <v>1200</v>
      </c>
      <c r="BX459" s="39">
        <v>-2.1611044949999751</v>
      </c>
      <c r="BY459" s="41">
        <v>32.482414999999996</v>
      </c>
      <c r="BZ459" s="1">
        <v>35</v>
      </c>
      <c r="CA459" s="1">
        <v>36</v>
      </c>
      <c r="CD459" s="39">
        <f>BX459-BX458</f>
        <v>-3.8029220549999962</v>
      </c>
      <c r="CG459" s="39">
        <f t="shared" si="254"/>
        <v>11.912857142857144</v>
      </c>
      <c r="CH459" s="39">
        <f t="shared" si="254"/>
        <v>50.888571428571424</v>
      </c>
      <c r="CI459" s="39">
        <f t="shared" si="254"/>
        <v>1.06</v>
      </c>
      <c r="CJ459" s="39">
        <f t="shared" si="254"/>
        <v>13.141428571428573</v>
      </c>
      <c r="CK459" s="39">
        <f t="shared" si="254"/>
        <v>21.32</v>
      </c>
      <c r="CL459" s="39">
        <f t="shared" si="254"/>
        <v>0</v>
      </c>
      <c r="CM459" s="39">
        <f t="shared" si="254"/>
        <v>1.5757142857142858</v>
      </c>
      <c r="CO459" s="6"/>
      <c r="CP459" s="6"/>
      <c r="CS459" s="1">
        <f t="shared" si="232"/>
        <v>45.009999999999899</v>
      </c>
      <c r="CT459" s="1">
        <f t="shared" si="233"/>
        <v>29.800000000000004</v>
      </c>
      <c r="CU459" s="1">
        <f t="shared" si="234"/>
        <v>25.4</v>
      </c>
      <c r="CV459" s="1">
        <f t="shared" si="235"/>
        <v>33.179294420570344</v>
      </c>
      <c r="CW459" s="1">
        <f t="shared" si="236"/>
        <v>35</v>
      </c>
      <c r="CX459" s="1">
        <f t="shared" si="237"/>
        <v>32.482414999999996</v>
      </c>
      <c r="CY459" s="107">
        <f t="shared" si="260"/>
        <v>89.3299999999997</v>
      </c>
      <c r="CZ459" s="107">
        <f t="shared" si="261"/>
        <v>68.900000000000006</v>
      </c>
      <c r="DA459" s="107">
        <f t="shared" si="262"/>
        <v>52.099999999999994</v>
      </c>
      <c r="DB459" s="107">
        <f t="shared" si="263"/>
        <v>81.173035928597841</v>
      </c>
      <c r="DC459" s="107"/>
      <c r="DD459" s="107">
        <f t="shared" si="264"/>
        <v>71.65454299999999</v>
      </c>
      <c r="DE459" s="39">
        <f t="shared" ref="DE459:DE477" si="266">DE458+BH459</f>
        <v>39.725919494999978</v>
      </c>
      <c r="DH459" s="1">
        <f t="shared" si="244"/>
        <v>56.000000000000007</v>
      </c>
      <c r="DI459" s="1">
        <f t="shared" si="245"/>
        <v>1163.1300000000001</v>
      </c>
      <c r="DJ459" s="1">
        <f t="shared" si="246"/>
        <v>988.66050000000007</v>
      </c>
      <c r="DK459" s="1">
        <f t="shared" si="247"/>
        <v>1488.8064000000002</v>
      </c>
      <c r="DL459" s="23">
        <f t="shared" si="253"/>
        <v>1235.7093120000002</v>
      </c>
      <c r="DM459" s="1" t="str">
        <f t="shared" si="248"/>
        <v/>
      </c>
      <c r="DN459" s="1" t="str">
        <f t="shared" si="249"/>
        <v/>
      </c>
      <c r="DO459" s="1">
        <f t="shared" si="250"/>
        <v>700</v>
      </c>
      <c r="DP459" s="1">
        <f t="shared" si="251"/>
        <v>36</v>
      </c>
      <c r="DT459" s="1">
        <f t="shared" si="256"/>
        <v>1795.0275839999995</v>
      </c>
      <c r="DZ459" s="1">
        <f t="shared" si="257"/>
        <v>1856.8699999999992</v>
      </c>
      <c r="EI459" s="1">
        <v>44.96</v>
      </c>
      <c r="EK459" s="1">
        <f t="shared" si="258"/>
        <v>10.139999999999986</v>
      </c>
    </row>
    <row r="460" spans="1:141" ht="12" customHeight="1">
      <c r="A460" s="1">
        <f t="shared" si="238"/>
        <v>15</v>
      </c>
      <c r="B460" s="4">
        <f t="shared" si="239"/>
        <v>41278</v>
      </c>
      <c r="C460" s="4">
        <f t="shared" si="240"/>
        <v>41284</v>
      </c>
      <c r="D460" s="5" t="s">
        <v>22</v>
      </c>
      <c r="E460" s="1">
        <v>4</v>
      </c>
      <c r="F460" s="5" t="s">
        <v>52</v>
      </c>
      <c r="G460" s="5" t="s">
        <v>51</v>
      </c>
      <c r="H460" s="5" t="s">
        <v>253</v>
      </c>
      <c r="I460" s="5"/>
      <c r="J460" s="5"/>
      <c r="K460" s="15">
        <v>51.81</v>
      </c>
      <c r="L460" s="1">
        <f t="shared" si="265"/>
        <v>118.5599999999998</v>
      </c>
      <c r="M460" s="15">
        <v>14.71</v>
      </c>
      <c r="N460" s="15">
        <v>1455.0999999999899</v>
      </c>
      <c r="P460" s="1">
        <f t="shared" si="252"/>
        <v>3311.9699999999893</v>
      </c>
      <c r="Q460" s="109">
        <f t="shared" si="231"/>
        <v>3010</v>
      </c>
      <c r="T460" s="15">
        <v>69.999999999999901</v>
      </c>
      <c r="U460" s="15">
        <v>2.68</v>
      </c>
      <c r="V460" s="15">
        <v>2.81</v>
      </c>
      <c r="W460" s="15">
        <v>12.17</v>
      </c>
      <c r="X460" s="15">
        <v>21.01</v>
      </c>
      <c r="Z460" s="1">
        <v>32.900000000000006</v>
      </c>
      <c r="AA460" s="1">
        <v>92.2</v>
      </c>
      <c r="AC460" s="1">
        <v>1100</v>
      </c>
      <c r="AD460" s="1">
        <v>2200</v>
      </c>
      <c r="AE460" s="1">
        <v>0</v>
      </c>
      <c r="AF460" s="1">
        <v>60</v>
      </c>
      <c r="AI460" s="109"/>
      <c r="AJ460" s="109">
        <v>1.8</v>
      </c>
      <c r="AK460" s="109"/>
      <c r="AL460" s="26">
        <v>0.2</v>
      </c>
      <c r="AM460" s="40">
        <v>27.174624000000005</v>
      </c>
      <c r="AN460" s="15"/>
      <c r="AO460" s="39">
        <v>94.247582445000006</v>
      </c>
      <c r="AP460" s="39">
        <v>39.205937060000018</v>
      </c>
      <c r="AQ460" s="39">
        <v>78.931856554999996</v>
      </c>
      <c r="AS460" s="30"/>
      <c r="AT460" s="15">
        <v>3.01</v>
      </c>
      <c r="AU460" s="15"/>
      <c r="AV460" s="15">
        <v>0.56999999999999995</v>
      </c>
      <c r="AW460" s="15">
        <v>2.67</v>
      </c>
      <c r="AX460" s="15">
        <v>0.56999999999999995</v>
      </c>
      <c r="AY460" s="15">
        <v>1.36</v>
      </c>
      <c r="AZ460" s="1">
        <v>209.9</v>
      </c>
      <c r="BA460" s="15">
        <v>53.6</v>
      </c>
      <c r="BB460" s="1">
        <v>4.43</v>
      </c>
      <c r="BC460" s="23">
        <v>0</v>
      </c>
      <c r="BD460" s="1">
        <v>57</v>
      </c>
      <c r="BE460" s="1">
        <v>3010</v>
      </c>
      <c r="BF460" s="110">
        <v>1</v>
      </c>
      <c r="BG460" s="1">
        <v>3010</v>
      </c>
      <c r="BH460" s="39">
        <f t="shared" si="259"/>
        <v>39.205937060000018</v>
      </c>
      <c r="BI460" s="106">
        <v>43.324474159410009</v>
      </c>
      <c r="BL460" s="116"/>
      <c r="BM460" s="23">
        <v>38.199999999999996</v>
      </c>
      <c r="BN460" s="23">
        <v>134</v>
      </c>
      <c r="BO460" s="23">
        <v>0.61</v>
      </c>
      <c r="BP460" s="1">
        <v>61</v>
      </c>
      <c r="BS460" s="1" t="s">
        <v>172</v>
      </c>
      <c r="BT460" s="1">
        <v>94.247582445000006</v>
      </c>
      <c r="BU460" s="1">
        <v>108.24</v>
      </c>
      <c r="BV460" s="1">
        <v>54.12</v>
      </c>
      <c r="BW460" s="1">
        <v>1200</v>
      </c>
      <c r="BX460" s="39">
        <v>-13.992417554999989</v>
      </c>
      <c r="BY460" s="41">
        <v>40.849838999999996</v>
      </c>
      <c r="BZ460" s="1">
        <v>55</v>
      </c>
      <c r="CA460" s="1">
        <v>50</v>
      </c>
      <c r="CD460" s="39">
        <f t="shared" ref="CD460:CD472" si="267">BX460-BX459</f>
        <v>-11.831313060000014</v>
      </c>
      <c r="CG460" s="39">
        <f t="shared" si="254"/>
        <v>12.858571428571427</v>
      </c>
      <c r="CH460" s="39">
        <f t="shared" si="254"/>
        <v>51.79</v>
      </c>
      <c r="CI460" s="39">
        <f t="shared" si="254"/>
        <v>1.0457142857142858</v>
      </c>
      <c r="CJ460" s="39">
        <f t="shared" si="254"/>
        <v>11.762857142857143</v>
      </c>
      <c r="CK460" s="39">
        <f t="shared" si="254"/>
        <v>18.54</v>
      </c>
      <c r="CL460" s="39">
        <f t="shared" si="254"/>
        <v>0</v>
      </c>
      <c r="CM460" s="39">
        <f t="shared" si="254"/>
        <v>1.2842857142857143</v>
      </c>
      <c r="CO460" s="6"/>
      <c r="CP460" s="6"/>
      <c r="CS460" s="1">
        <f t="shared" si="232"/>
        <v>51.81</v>
      </c>
      <c r="CT460" s="1">
        <f t="shared" si="233"/>
        <v>38.199999999999996</v>
      </c>
      <c r="CU460" s="1">
        <f t="shared" si="234"/>
        <v>32.900000000000006</v>
      </c>
      <c r="CV460" s="1">
        <f t="shared" si="235"/>
        <v>43.324474159410009</v>
      </c>
      <c r="CW460" s="1">
        <f t="shared" si="236"/>
        <v>55</v>
      </c>
      <c r="CX460" s="1">
        <f t="shared" si="237"/>
        <v>40.849838999999996</v>
      </c>
      <c r="CY460" s="107">
        <f t="shared" si="260"/>
        <v>141.1399999999997</v>
      </c>
      <c r="CZ460" s="107">
        <f t="shared" si="261"/>
        <v>107.1</v>
      </c>
      <c r="DA460" s="107">
        <f t="shared" si="262"/>
        <v>85</v>
      </c>
      <c r="DB460" s="107">
        <f t="shared" si="263"/>
        <v>124.49751008800786</v>
      </c>
      <c r="DC460" s="107"/>
      <c r="DD460" s="107">
        <f t="shared" si="264"/>
        <v>112.50438199999999</v>
      </c>
      <c r="DE460" s="39">
        <f t="shared" si="266"/>
        <v>78.931856554999996</v>
      </c>
      <c r="DH460" s="1">
        <f t="shared" si="244"/>
        <v>69.999999999999901</v>
      </c>
      <c r="DI460" s="1">
        <f>N460</f>
        <v>1455.0999999999899</v>
      </c>
      <c r="DJ460" s="1">
        <f t="shared" si="246"/>
        <v>1236.8349999999914</v>
      </c>
      <c r="DK460" s="1">
        <f t="shared" si="247"/>
        <v>1862.5279999999871</v>
      </c>
      <c r="DL460" s="23">
        <f>DK460*0.9</f>
        <v>1676.2751999999884</v>
      </c>
      <c r="DM460" s="1">
        <f t="shared" si="248"/>
        <v>3010</v>
      </c>
      <c r="DN460" s="1">
        <f t="shared" si="249"/>
        <v>57</v>
      </c>
      <c r="DO460" s="1">
        <f t="shared" si="250"/>
        <v>1100</v>
      </c>
      <c r="DP460" s="1">
        <f t="shared" si="251"/>
        <v>60</v>
      </c>
      <c r="DT460" s="130">
        <f t="shared" si="256"/>
        <v>3471.3027839999877</v>
      </c>
      <c r="DZ460" s="130">
        <f t="shared" si="257"/>
        <v>3311.9699999999893</v>
      </c>
      <c r="EI460" s="1">
        <v>51.9</v>
      </c>
      <c r="EK460" s="1">
        <f t="shared" si="258"/>
        <v>24.849999999999987</v>
      </c>
    </row>
    <row r="461" spans="1:141" ht="12" customHeight="1">
      <c r="A461" s="1">
        <f t="shared" si="238"/>
        <v>16</v>
      </c>
      <c r="B461" s="4">
        <f t="shared" si="239"/>
        <v>41285</v>
      </c>
      <c r="C461" s="4">
        <f t="shared" si="240"/>
        <v>41291</v>
      </c>
      <c r="D461" s="5" t="s">
        <v>22</v>
      </c>
      <c r="E461" s="1">
        <v>4</v>
      </c>
      <c r="F461" s="5" t="s">
        <v>52</v>
      </c>
      <c r="G461" s="5" t="s">
        <v>51</v>
      </c>
      <c r="H461" s="5" t="s">
        <v>253</v>
      </c>
      <c r="I461" s="5"/>
      <c r="J461" s="5"/>
      <c r="K461" s="15">
        <v>53.2899999999999</v>
      </c>
      <c r="L461" s="1">
        <f t="shared" si="265"/>
        <v>171.84999999999971</v>
      </c>
      <c r="M461" s="15">
        <v>10.94</v>
      </c>
      <c r="N461" s="15">
        <v>1355.3599999999899</v>
      </c>
      <c r="P461" s="1">
        <f t="shared" si="252"/>
        <v>4667.329999999979</v>
      </c>
      <c r="Q461" s="109">
        <f t="shared" si="231"/>
        <v>4365.3599999999897</v>
      </c>
      <c r="T461" s="15">
        <v>69.999999999999901</v>
      </c>
      <c r="U461" s="15">
        <v>2.68</v>
      </c>
      <c r="V461" s="15">
        <v>2.54</v>
      </c>
      <c r="W461" s="15"/>
      <c r="X461" s="15"/>
      <c r="Z461" s="1">
        <v>42.6</v>
      </c>
      <c r="AA461" s="1">
        <v>134.80000000000001</v>
      </c>
      <c r="AC461" s="1">
        <v>1500</v>
      </c>
      <c r="AD461" s="1">
        <v>3700</v>
      </c>
      <c r="AE461" s="1">
        <v>0</v>
      </c>
      <c r="AF461" s="1">
        <v>78</v>
      </c>
      <c r="AI461" s="109"/>
      <c r="AJ461" s="109">
        <v>2.8</v>
      </c>
      <c r="AK461" s="109"/>
      <c r="AL461" s="26">
        <v>6.2</v>
      </c>
      <c r="AM461" s="40">
        <v>30.606458</v>
      </c>
      <c r="AN461" s="15"/>
      <c r="AO461" s="39">
        <v>82.838816280000017</v>
      </c>
      <c r="AP461" s="39">
        <v>48.215224164999988</v>
      </c>
      <c r="AQ461" s="39">
        <v>127.14708071999999</v>
      </c>
      <c r="AY461" s="1">
        <v>1.8</v>
      </c>
      <c r="BF461" s="110">
        <v>1</v>
      </c>
      <c r="BH461" s="39">
        <f t="shared" si="259"/>
        <v>48.215224164999988</v>
      </c>
      <c r="BI461" s="106">
        <v>44.951819496438176</v>
      </c>
      <c r="BL461" s="116"/>
      <c r="BM461" s="23">
        <v>42.800000000000004</v>
      </c>
      <c r="BN461" s="23">
        <v>176.8</v>
      </c>
      <c r="BO461" s="23">
        <v>0.84</v>
      </c>
      <c r="BP461" s="1">
        <v>84</v>
      </c>
      <c r="BS461" s="1" t="s">
        <v>173</v>
      </c>
      <c r="BT461" s="1">
        <v>82.838816280000017</v>
      </c>
      <c r="BU461" s="1">
        <v>108.24</v>
      </c>
      <c r="BV461" s="1">
        <v>54.12</v>
      </c>
      <c r="BW461" s="1">
        <v>1200</v>
      </c>
      <c r="BX461" s="39">
        <v>-25.401183719999977</v>
      </c>
      <c r="BY461" s="41">
        <v>49.457162000000004</v>
      </c>
      <c r="BZ461" s="1">
        <v>70</v>
      </c>
      <c r="CA461" s="1">
        <v>38</v>
      </c>
      <c r="CD461" s="39">
        <f t="shared" si="267"/>
        <v>-11.408766164999989</v>
      </c>
      <c r="CG461" s="39">
        <f t="shared" si="254"/>
        <v>14.55857142857143</v>
      </c>
      <c r="CH461" s="39">
        <f t="shared" si="254"/>
        <v>57.211428571428577</v>
      </c>
      <c r="CI461" s="39">
        <f t="shared" si="254"/>
        <v>0.88285714285714278</v>
      </c>
      <c r="CJ461" s="39">
        <f t="shared" si="254"/>
        <v>10.261428571428571</v>
      </c>
      <c r="CK461" s="39">
        <f t="shared" si="254"/>
        <v>15.91</v>
      </c>
      <c r="CL461" s="39">
        <f t="shared" si="254"/>
        <v>0</v>
      </c>
      <c r="CM461" s="39">
        <f t="shared" si="254"/>
        <v>1.2657142857142856</v>
      </c>
      <c r="CO461" s="6"/>
      <c r="CP461" s="6"/>
      <c r="CS461" s="1">
        <f t="shared" si="232"/>
        <v>53.2899999999999</v>
      </c>
      <c r="CT461" s="1">
        <f t="shared" si="233"/>
        <v>42.800000000000004</v>
      </c>
      <c r="CU461" s="1">
        <f t="shared" si="234"/>
        <v>42.6</v>
      </c>
      <c r="CV461" s="1">
        <f t="shared" si="235"/>
        <v>44.951819496438176</v>
      </c>
      <c r="CW461" s="1">
        <f t="shared" si="236"/>
        <v>70</v>
      </c>
      <c r="CX461" s="1">
        <f t="shared" si="237"/>
        <v>49.457162000000004</v>
      </c>
      <c r="CY461" s="107">
        <f t="shared" si="260"/>
        <v>194.42999999999961</v>
      </c>
      <c r="CZ461" s="107">
        <f t="shared" si="261"/>
        <v>149.9</v>
      </c>
      <c r="DA461" s="107">
        <f t="shared" si="262"/>
        <v>127.6</v>
      </c>
      <c r="DB461" s="107">
        <f t="shared" si="263"/>
        <v>169.44932958444605</v>
      </c>
      <c r="DC461" s="107"/>
      <c r="DD461" s="107">
        <f t="shared" si="264"/>
        <v>161.961544</v>
      </c>
      <c r="DE461" s="39">
        <f t="shared" si="266"/>
        <v>127.14708071999999</v>
      </c>
      <c r="DH461" s="1">
        <f t="shared" si="244"/>
        <v>69.999999999999901</v>
      </c>
      <c r="DI461" s="1">
        <f t="shared" ref="DI461:DI480" si="268">N461</f>
        <v>1355.3599999999899</v>
      </c>
      <c r="DJ461" s="1">
        <f t="shared" si="246"/>
        <v>1152.0559999999914</v>
      </c>
      <c r="DK461" s="1">
        <f t="shared" si="247"/>
        <v>1734.8607999999872</v>
      </c>
      <c r="DL461" s="23">
        <f t="shared" ref="DL461:DL480" si="269">DK461*0.9</f>
        <v>1561.3747199999884</v>
      </c>
      <c r="DM461" s="1" t="str">
        <f t="shared" si="248"/>
        <v/>
      </c>
      <c r="DN461" s="1" t="str">
        <f t="shared" si="249"/>
        <v/>
      </c>
      <c r="DO461" s="1">
        <f t="shared" si="250"/>
        <v>1500</v>
      </c>
      <c r="DP461" s="1">
        <f t="shared" si="251"/>
        <v>78</v>
      </c>
      <c r="DT461" s="1">
        <f t="shared" si="256"/>
        <v>5032.6775039999757</v>
      </c>
      <c r="DZ461" s="1">
        <f t="shared" si="257"/>
        <v>4667.329999999979</v>
      </c>
      <c r="EI461" s="1">
        <v>56.43</v>
      </c>
      <c r="EK461" s="1">
        <f t="shared" si="258"/>
        <v>35.789999999999985</v>
      </c>
    </row>
    <row r="462" spans="1:141" ht="12" customHeight="1">
      <c r="A462" s="1">
        <f t="shared" si="238"/>
        <v>17</v>
      </c>
      <c r="B462" s="4">
        <f t="shared" si="239"/>
        <v>41292</v>
      </c>
      <c r="C462" s="4">
        <f t="shared" si="240"/>
        <v>41298</v>
      </c>
      <c r="D462" s="5" t="s">
        <v>22</v>
      </c>
      <c r="E462" s="1">
        <v>4</v>
      </c>
      <c r="F462" s="5" t="s">
        <v>52</v>
      </c>
      <c r="G462" s="5" t="s">
        <v>51</v>
      </c>
      <c r="H462" s="5" t="s">
        <v>253</v>
      </c>
      <c r="I462" s="5"/>
      <c r="J462" s="5"/>
      <c r="K462" s="15">
        <v>41.7899999999999</v>
      </c>
      <c r="L462" s="1">
        <f t="shared" si="265"/>
        <v>213.63999999999962</v>
      </c>
      <c r="M462" s="15">
        <v>12.02</v>
      </c>
      <c r="N462" s="15">
        <v>1551.8099999999899</v>
      </c>
      <c r="P462" s="1">
        <f t="shared" si="252"/>
        <v>6219.1399999999685</v>
      </c>
      <c r="Q462" s="109">
        <f t="shared" si="231"/>
        <v>5917.1699999999801</v>
      </c>
      <c r="T462" s="15">
        <v>81</v>
      </c>
      <c r="U462" s="15">
        <v>4.5899999999999901</v>
      </c>
      <c r="V462" s="15">
        <v>3.71</v>
      </c>
      <c r="W462" s="15">
        <v>13.38</v>
      </c>
      <c r="X462" s="15">
        <v>28.66</v>
      </c>
      <c r="Z462" s="1">
        <v>47.900000000000006</v>
      </c>
      <c r="AA462" s="1">
        <v>182.70000000000002</v>
      </c>
      <c r="AC462" s="1">
        <v>1999.9999999999991</v>
      </c>
      <c r="AD462" s="1">
        <v>5699.9999999999991</v>
      </c>
      <c r="AE462" s="1">
        <v>0</v>
      </c>
      <c r="AF462" s="1">
        <v>88</v>
      </c>
      <c r="AI462" s="109"/>
      <c r="AJ462" s="109">
        <v>4</v>
      </c>
      <c r="AK462" s="109"/>
      <c r="AL462" s="26">
        <v>0.2</v>
      </c>
      <c r="AM462" s="40">
        <v>51.570951999999998</v>
      </c>
      <c r="AN462" s="15"/>
      <c r="AO462" s="39">
        <v>92.557394865000035</v>
      </c>
      <c r="AP462" s="39">
        <v>42.052373414999984</v>
      </c>
      <c r="AQ462" s="39">
        <v>169.19945413499997</v>
      </c>
      <c r="BF462" s="110">
        <v>1</v>
      </c>
      <c r="BH462" s="39">
        <f t="shared" si="259"/>
        <v>42.052373414999984</v>
      </c>
      <c r="BI462" s="116">
        <v>53.928777430135291</v>
      </c>
      <c r="BJ462" s="39">
        <v>53.928777430135291</v>
      </c>
      <c r="BK462" s="39">
        <v>41.7899999999999</v>
      </c>
      <c r="BL462" s="116"/>
      <c r="BM462" s="23">
        <v>50.599999999999994</v>
      </c>
      <c r="BN462" s="23">
        <v>227.4</v>
      </c>
      <c r="BO462" s="23">
        <v>1</v>
      </c>
      <c r="BP462" s="1">
        <v>100</v>
      </c>
      <c r="BS462" s="1" t="s">
        <v>174</v>
      </c>
      <c r="BT462" s="1">
        <v>92.557394865000035</v>
      </c>
      <c r="BU462" s="1">
        <v>108.24</v>
      </c>
      <c r="BV462" s="1">
        <v>54.12</v>
      </c>
      <c r="BW462" s="1">
        <v>1200</v>
      </c>
      <c r="BX462" s="39">
        <v>-15.68260513499996</v>
      </c>
      <c r="BY462" s="41">
        <v>44.132037000000004</v>
      </c>
      <c r="BZ462" s="1">
        <v>60</v>
      </c>
      <c r="CA462" s="1">
        <v>0</v>
      </c>
      <c r="CD462" s="39">
        <f t="shared" si="267"/>
        <v>9.7185785850000173</v>
      </c>
      <c r="CG462" s="39">
        <f t="shared" si="254"/>
        <v>14.38</v>
      </c>
      <c r="CH462" s="39">
        <f t="shared" si="254"/>
        <v>52.214285714285715</v>
      </c>
      <c r="CI462" s="39">
        <f t="shared" si="254"/>
        <v>1.077142857142857</v>
      </c>
      <c r="CJ462" s="39">
        <f t="shared" si="254"/>
        <v>7.8142857142857141</v>
      </c>
      <c r="CK462" s="39">
        <f t="shared" si="254"/>
        <v>17.049999999999997</v>
      </c>
      <c r="CL462" s="39">
        <f t="shared" si="254"/>
        <v>0</v>
      </c>
      <c r="CM462" s="39">
        <f t="shared" si="254"/>
        <v>1.705714285714286</v>
      </c>
      <c r="CO462" s="6"/>
      <c r="CP462" s="6"/>
      <c r="CS462" s="1">
        <f t="shared" si="232"/>
        <v>41.7899999999999</v>
      </c>
      <c r="CT462" s="1">
        <f t="shared" si="233"/>
        <v>50.599999999999994</v>
      </c>
      <c r="CU462" s="1">
        <f t="shared" si="234"/>
        <v>47.900000000000006</v>
      </c>
      <c r="CV462" s="1">
        <f t="shared" si="235"/>
        <v>53.928777430135291</v>
      </c>
      <c r="CW462" s="1">
        <f t="shared" si="236"/>
        <v>60</v>
      </c>
      <c r="CX462" s="1">
        <f t="shared" si="237"/>
        <v>44.132037000000004</v>
      </c>
      <c r="CY462" s="1">
        <f t="shared" si="260"/>
        <v>236.21999999999952</v>
      </c>
      <c r="CZ462" s="1">
        <f t="shared" si="261"/>
        <v>200.5</v>
      </c>
      <c r="DA462" s="1">
        <f t="shared" si="262"/>
        <v>175.5</v>
      </c>
      <c r="DB462" s="1">
        <f t="shared" si="263"/>
        <v>223.37810701458133</v>
      </c>
      <c r="DC462" s="1"/>
      <c r="DD462" s="1">
        <f t="shared" si="264"/>
        <v>206.093581</v>
      </c>
      <c r="DE462" s="39">
        <f t="shared" si="266"/>
        <v>169.19945413499997</v>
      </c>
      <c r="DH462" s="1">
        <f t="shared" si="244"/>
        <v>81</v>
      </c>
      <c r="DI462" s="1">
        <f t="shared" si="268"/>
        <v>1551.8099999999899</v>
      </c>
      <c r="DJ462" s="1">
        <f t="shared" si="246"/>
        <v>1319.0384999999915</v>
      </c>
      <c r="DK462" s="1">
        <f t="shared" si="247"/>
        <v>1986.3167999999871</v>
      </c>
      <c r="DL462" s="23">
        <f t="shared" si="269"/>
        <v>1787.6851199999885</v>
      </c>
      <c r="DM462" s="1" t="str">
        <f t="shared" si="248"/>
        <v/>
      </c>
      <c r="DN462" s="1" t="str">
        <f t="shared" si="249"/>
        <v/>
      </c>
      <c r="DO462" s="1">
        <f t="shared" si="250"/>
        <v>1999.9999999999991</v>
      </c>
      <c r="DP462" s="1">
        <f t="shared" si="251"/>
        <v>88</v>
      </c>
      <c r="DT462" s="1">
        <f t="shared" si="256"/>
        <v>6820.3626239999639</v>
      </c>
      <c r="DZ462" s="1">
        <f t="shared" si="257"/>
        <v>6219.1399999999685</v>
      </c>
      <c r="EI462" s="1">
        <v>58.8</v>
      </c>
      <c r="EK462" s="1">
        <f t="shared" si="258"/>
        <v>47.809999999999988</v>
      </c>
    </row>
    <row r="463" spans="1:141" ht="12" customHeight="1">
      <c r="A463" s="1">
        <f t="shared" si="238"/>
        <v>18</v>
      </c>
      <c r="B463" s="4">
        <f t="shared" si="239"/>
        <v>41299</v>
      </c>
      <c r="C463" s="4">
        <f t="shared" si="240"/>
        <v>41305</v>
      </c>
      <c r="D463" s="5" t="s">
        <v>22</v>
      </c>
      <c r="E463" s="1">
        <v>4</v>
      </c>
      <c r="F463" s="5" t="s">
        <v>52</v>
      </c>
      <c r="G463" s="5" t="s">
        <v>51</v>
      </c>
      <c r="H463" s="5" t="s">
        <v>253</v>
      </c>
      <c r="I463" s="5"/>
      <c r="J463" s="5"/>
      <c r="K463" s="15">
        <v>49.299999999999898</v>
      </c>
      <c r="L463" s="1">
        <f t="shared" si="265"/>
        <v>262.93999999999949</v>
      </c>
      <c r="M463" s="15">
        <v>2.73</v>
      </c>
      <c r="N463" s="15">
        <v>2107.4299999999898</v>
      </c>
      <c r="P463" s="1">
        <f t="shared" si="252"/>
        <v>8326.5699999999579</v>
      </c>
      <c r="Q463" s="109">
        <f t="shared" si="231"/>
        <v>8024.5999999999694</v>
      </c>
      <c r="T463" s="15">
        <v>89</v>
      </c>
      <c r="U463" s="15">
        <v>7.6299999999999901</v>
      </c>
      <c r="V463" s="15">
        <v>4.2699999999999898</v>
      </c>
      <c r="W463" s="15">
        <v>23.02</v>
      </c>
      <c r="X463" s="15">
        <v>55.12</v>
      </c>
      <c r="Z463" s="1">
        <v>55.300000000000004</v>
      </c>
      <c r="AA463" s="1">
        <v>238.00000000000003</v>
      </c>
      <c r="AC463" s="1">
        <v>2000.0000000000009</v>
      </c>
      <c r="AD463" s="1">
        <v>7700</v>
      </c>
      <c r="AE463" s="1">
        <v>0</v>
      </c>
      <c r="AF463" s="1">
        <v>93</v>
      </c>
      <c r="AI463" s="109"/>
      <c r="AJ463" s="109">
        <v>5</v>
      </c>
      <c r="AK463" s="109"/>
      <c r="AL463" s="26">
        <v>0.2</v>
      </c>
      <c r="AM463" s="40">
        <v>56.08105599999999</v>
      </c>
      <c r="AN463" s="15"/>
      <c r="AO463" s="39">
        <v>90.867207285000021</v>
      </c>
      <c r="AP463" s="39">
        <v>57.971243580000007</v>
      </c>
      <c r="AQ463" s="39">
        <v>227.17069771499996</v>
      </c>
      <c r="BF463" s="110">
        <v>1</v>
      </c>
      <c r="BH463" s="39">
        <f t="shared" si="259"/>
        <v>57.971243580000007</v>
      </c>
      <c r="BI463" s="116">
        <v>51.757092205204472</v>
      </c>
      <c r="BJ463" s="39">
        <v>105.68586963533977</v>
      </c>
      <c r="BK463" s="39">
        <v>91.089999999999804</v>
      </c>
      <c r="BL463" s="116"/>
      <c r="BM463" s="23">
        <v>50.400000000000006</v>
      </c>
      <c r="BN463" s="23">
        <v>277.8</v>
      </c>
      <c r="BO463" s="23">
        <v>1</v>
      </c>
      <c r="BP463" s="1">
        <v>100</v>
      </c>
      <c r="BS463" s="1" t="s">
        <v>175</v>
      </c>
      <c r="BT463" s="1">
        <v>90.867207285000021</v>
      </c>
      <c r="BU463" s="1">
        <v>108.24</v>
      </c>
      <c r="BV463" s="1">
        <v>54.12</v>
      </c>
      <c r="BW463" s="1">
        <v>1200</v>
      </c>
      <c r="BX463" s="39">
        <v>-17.372792714999974</v>
      </c>
      <c r="BY463" s="41">
        <v>58.810058999999995</v>
      </c>
      <c r="BZ463" s="1">
        <v>65</v>
      </c>
      <c r="CA463" s="1">
        <v>0</v>
      </c>
      <c r="CD463" s="39">
        <f t="shared" si="267"/>
        <v>-1.6901875800000141</v>
      </c>
      <c r="CG463" s="39">
        <f t="shared" si="254"/>
        <v>0</v>
      </c>
      <c r="CH463" s="39">
        <f t="shared" si="254"/>
        <v>0</v>
      </c>
      <c r="CI463" s="39">
        <f t="shared" si="254"/>
        <v>0</v>
      </c>
      <c r="CJ463" s="39">
        <f t="shared" si="254"/>
        <v>0</v>
      </c>
      <c r="CK463" s="39">
        <f t="shared" si="254"/>
        <v>0</v>
      </c>
      <c r="CL463" s="39">
        <f t="shared" si="254"/>
        <v>0</v>
      </c>
      <c r="CM463" s="39">
        <f t="shared" si="254"/>
        <v>0</v>
      </c>
      <c r="CO463" s="6"/>
      <c r="CP463" s="6"/>
      <c r="CS463" s="1">
        <f t="shared" si="232"/>
        <v>49.299999999999898</v>
      </c>
      <c r="CT463" s="1">
        <f t="shared" si="233"/>
        <v>50.400000000000006</v>
      </c>
      <c r="CU463" s="1">
        <f t="shared" si="234"/>
        <v>55.300000000000004</v>
      </c>
      <c r="CV463" s="1">
        <f t="shared" si="235"/>
        <v>51.757092205204472</v>
      </c>
      <c r="CW463" s="1">
        <f t="shared" si="236"/>
        <v>65</v>
      </c>
      <c r="CX463" s="1">
        <f t="shared" si="237"/>
        <v>58.810058999999995</v>
      </c>
      <c r="CY463" s="1">
        <f t="shared" si="260"/>
        <v>285.51999999999941</v>
      </c>
      <c r="CZ463" s="1">
        <f t="shared" si="261"/>
        <v>250.9</v>
      </c>
      <c r="DA463" s="1">
        <f t="shared" si="262"/>
        <v>230.8</v>
      </c>
      <c r="DB463" s="1">
        <f t="shared" si="263"/>
        <v>275.13519921978582</v>
      </c>
      <c r="DC463" s="1"/>
      <c r="DD463" s="1">
        <f t="shared" si="264"/>
        <v>264.90364</v>
      </c>
      <c r="DE463" s="39">
        <f t="shared" si="266"/>
        <v>227.17069771499996</v>
      </c>
      <c r="DH463" s="1">
        <f t="shared" si="244"/>
        <v>89</v>
      </c>
      <c r="DI463" s="1">
        <f t="shared" si="268"/>
        <v>2107.4299999999898</v>
      </c>
      <c r="DJ463" s="1">
        <f t="shared" si="246"/>
        <v>1791.3154999999913</v>
      </c>
      <c r="DK463" s="1">
        <f t="shared" si="247"/>
        <v>2697.5103999999869</v>
      </c>
      <c r="DL463" s="23">
        <f t="shared" si="269"/>
        <v>2427.7593599999882</v>
      </c>
      <c r="DM463" s="1" t="str">
        <f t="shared" si="248"/>
        <v/>
      </c>
      <c r="DN463" s="1" t="str">
        <f t="shared" si="249"/>
        <v/>
      </c>
      <c r="DO463" s="1">
        <f t="shared" si="250"/>
        <v>2000.0000000000009</v>
      </c>
      <c r="DP463" s="1">
        <f t="shared" si="251"/>
        <v>93</v>
      </c>
      <c r="DT463" s="1">
        <f t="shared" si="256"/>
        <v>9248.1219839999521</v>
      </c>
      <c r="DZ463" s="1">
        <f t="shared" si="257"/>
        <v>8326.5699999999579</v>
      </c>
      <c r="EI463" s="1">
        <v>59.28</v>
      </c>
      <c r="EK463" s="1">
        <f t="shared" si="258"/>
        <v>50.539999999999985</v>
      </c>
    </row>
    <row r="464" spans="1:141" ht="12" customHeight="1">
      <c r="A464" s="1">
        <f t="shared" si="238"/>
        <v>19</v>
      </c>
      <c r="B464" s="4">
        <f t="shared" si="239"/>
        <v>41306</v>
      </c>
      <c r="C464" s="4">
        <f t="shared" si="240"/>
        <v>41312</v>
      </c>
      <c r="D464" s="5" t="s">
        <v>22</v>
      </c>
      <c r="E464" s="1">
        <v>4</v>
      </c>
      <c r="F464" s="5" t="s">
        <v>52</v>
      </c>
      <c r="G464" s="5" t="s">
        <v>51</v>
      </c>
      <c r="H464" s="5" t="s">
        <v>253</v>
      </c>
      <c r="I464" s="5"/>
      <c r="J464" s="5"/>
      <c r="K464" s="15">
        <v>48.56</v>
      </c>
      <c r="L464" s="1">
        <f t="shared" si="265"/>
        <v>311.49999999999949</v>
      </c>
      <c r="M464" s="15">
        <v>2.6899999999999902</v>
      </c>
      <c r="N464" s="15">
        <v>2152.3499999999899</v>
      </c>
      <c r="P464" s="1">
        <f t="shared" si="252"/>
        <v>10478.919999999947</v>
      </c>
      <c r="Q464" s="109">
        <f t="shared" si="231"/>
        <v>10176.949999999959</v>
      </c>
      <c r="T464" s="15">
        <v>89</v>
      </c>
      <c r="U464" s="15">
        <v>7.6299999999999901</v>
      </c>
      <c r="V464" s="15">
        <v>4.4299999999999899</v>
      </c>
      <c r="W464" s="15"/>
      <c r="X464" s="15"/>
      <c r="Z464" s="1">
        <v>48.6</v>
      </c>
      <c r="AA464" s="1">
        <v>286.60000000000002</v>
      </c>
      <c r="AC464" s="1">
        <v>1900</v>
      </c>
      <c r="AD464" s="1">
        <v>9600</v>
      </c>
      <c r="AE464" s="1">
        <v>0.8</v>
      </c>
      <c r="AF464" s="1">
        <v>96</v>
      </c>
      <c r="AI464" s="109"/>
      <c r="AJ464" s="109">
        <v>5.6</v>
      </c>
      <c r="AK464" s="109"/>
      <c r="AL464" s="26">
        <v>0</v>
      </c>
      <c r="AM464" s="40">
        <v>53.416064999999989</v>
      </c>
      <c r="AN464" s="15"/>
      <c r="AO464" s="39">
        <v>82.838816280000017</v>
      </c>
      <c r="AP464" s="39">
        <v>61.444456004999992</v>
      </c>
      <c r="AQ464" s="39">
        <v>288.61515371999997</v>
      </c>
      <c r="AS464" s="15"/>
      <c r="AT464" s="15">
        <v>9.6199999999999992</v>
      </c>
      <c r="AU464" s="15"/>
      <c r="AV464" s="15">
        <v>0.96</v>
      </c>
      <c r="AW464" s="15">
        <v>5.14</v>
      </c>
      <c r="AX464" s="15">
        <v>7.62</v>
      </c>
      <c r="AY464" s="15">
        <v>2.69</v>
      </c>
      <c r="AZ464" s="1">
        <v>197.1</v>
      </c>
      <c r="BA464" s="15">
        <v>50.6</v>
      </c>
      <c r="BB464" s="1">
        <v>3.31</v>
      </c>
      <c r="BC464" s="23">
        <v>0.86299999999999999</v>
      </c>
      <c r="BD464" s="1">
        <v>96</v>
      </c>
      <c r="BE464" s="1">
        <v>9620</v>
      </c>
      <c r="BF464" s="110">
        <v>2</v>
      </c>
      <c r="BG464" s="1">
        <v>6610</v>
      </c>
      <c r="BH464" s="39">
        <f t="shared" si="259"/>
        <v>61.444456004999992</v>
      </c>
      <c r="BI464" s="116">
        <v>39.907546082777756</v>
      </c>
      <c r="BJ464" s="39">
        <v>145.59341571811751</v>
      </c>
      <c r="BK464" s="39">
        <v>139.64999999999981</v>
      </c>
      <c r="BL464" s="116"/>
      <c r="BM464" s="23">
        <v>48.899999999999991</v>
      </c>
      <c r="BN464" s="23">
        <v>326.7</v>
      </c>
      <c r="BO464" s="23">
        <v>1</v>
      </c>
      <c r="BP464" s="1">
        <v>100</v>
      </c>
      <c r="BS464" s="1" t="s">
        <v>176</v>
      </c>
      <c r="BT464" s="1">
        <v>82.838816280000017</v>
      </c>
      <c r="BU464" s="1">
        <v>108.24</v>
      </c>
      <c r="BV464" s="1">
        <v>54.12</v>
      </c>
      <c r="BW464" s="1">
        <v>1200</v>
      </c>
      <c r="BX464" s="39">
        <v>-25.401183719999977</v>
      </c>
      <c r="BY464" s="41">
        <v>62.718842000000009</v>
      </c>
      <c r="BZ464" s="1">
        <v>65</v>
      </c>
      <c r="CA464" s="1">
        <v>0</v>
      </c>
      <c r="CB464" s="1" t="s">
        <v>280</v>
      </c>
      <c r="CD464" s="39">
        <f t="shared" si="267"/>
        <v>-8.0283910050000031</v>
      </c>
      <c r="CG464" s="39">
        <f t="shared" si="254"/>
        <v>0</v>
      </c>
      <c r="CH464" s="39">
        <f t="shared" si="254"/>
        <v>0</v>
      </c>
      <c r="CI464" s="39">
        <f t="shared" si="254"/>
        <v>0</v>
      </c>
      <c r="CJ464" s="39">
        <f t="shared" si="254"/>
        <v>0</v>
      </c>
      <c r="CK464" s="39">
        <f t="shared" si="254"/>
        <v>0</v>
      </c>
      <c r="CL464" s="39">
        <f t="shared" si="254"/>
        <v>0</v>
      </c>
      <c r="CM464" s="39">
        <f t="shared" si="254"/>
        <v>0</v>
      </c>
      <c r="CO464" s="6"/>
      <c r="CP464" s="6"/>
      <c r="CS464" s="1">
        <f t="shared" si="232"/>
        <v>48.56</v>
      </c>
      <c r="CT464" s="1">
        <f t="shared" si="233"/>
        <v>48.899999999999991</v>
      </c>
      <c r="CU464" s="1">
        <f t="shared" si="234"/>
        <v>48.6</v>
      </c>
      <c r="CV464" s="1">
        <f t="shared" si="235"/>
        <v>39.907546082777756</v>
      </c>
      <c r="CW464" s="1">
        <f t="shared" si="236"/>
        <v>65</v>
      </c>
      <c r="CX464" s="1">
        <f t="shared" si="237"/>
        <v>62.718842000000009</v>
      </c>
      <c r="CY464" s="1">
        <f t="shared" si="260"/>
        <v>334.07999999999942</v>
      </c>
      <c r="CZ464" s="1">
        <f t="shared" si="261"/>
        <v>299.8</v>
      </c>
      <c r="DA464" s="1">
        <f t="shared" si="262"/>
        <v>279.40000000000003</v>
      </c>
      <c r="DB464" s="1">
        <f t="shared" si="263"/>
        <v>315.04274530256356</v>
      </c>
      <c r="DC464" s="1"/>
      <c r="DD464" s="1">
        <f t="shared" si="264"/>
        <v>327.62248199999999</v>
      </c>
      <c r="DE464" s="39">
        <f t="shared" si="266"/>
        <v>288.61515371999997</v>
      </c>
      <c r="DH464" s="1">
        <f t="shared" si="244"/>
        <v>89</v>
      </c>
      <c r="DI464" s="1">
        <f t="shared" si="268"/>
        <v>2152.3499999999899</v>
      </c>
      <c r="DJ464" s="1">
        <f t="shared" si="246"/>
        <v>1829.4974999999913</v>
      </c>
      <c r="DK464" s="1">
        <f t="shared" si="247"/>
        <v>2755.0079999999871</v>
      </c>
      <c r="DL464" s="23">
        <f t="shared" si="269"/>
        <v>2479.5071999999886</v>
      </c>
      <c r="DM464" s="1">
        <f t="shared" si="248"/>
        <v>9620</v>
      </c>
      <c r="DN464" s="1">
        <f t="shared" si="249"/>
        <v>96</v>
      </c>
      <c r="DO464" s="1">
        <f t="shared" si="250"/>
        <v>1900</v>
      </c>
      <c r="DP464" s="1">
        <f t="shared" si="251"/>
        <v>96</v>
      </c>
      <c r="DQ464" s="1">
        <v>1</v>
      </c>
      <c r="DR464" s="1">
        <f>DM464</f>
        <v>9620</v>
      </c>
      <c r="DS464" s="1">
        <f>DM464</f>
        <v>9620</v>
      </c>
      <c r="DT464" s="130">
        <f t="shared" si="256"/>
        <v>11727.629183999941</v>
      </c>
      <c r="DZ464" s="130">
        <f t="shared" si="257"/>
        <v>10478.919999999947</v>
      </c>
      <c r="EI464" s="1">
        <v>58.13</v>
      </c>
      <c r="EK464" s="1">
        <f t="shared" si="258"/>
        <v>53.229999999999976</v>
      </c>
    </row>
    <row r="465" spans="1:142" ht="12" customHeight="1">
      <c r="A465" s="1">
        <f t="shared" si="238"/>
        <v>20</v>
      </c>
      <c r="B465" s="4">
        <f t="shared" si="239"/>
        <v>41313</v>
      </c>
      <c r="C465" s="4">
        <f t="shared" si="240"/>
        <v>41319</v>
      </c>
      <c r="D465" s="5" t="s">
        <v>22</v>
      </c>
      <c r="E465" s="1">
        <v>4</v>
      </c>
      <c r="F465" s="5" t="s">
        <v>52</v>
      </c>
      <c r="G465" s="5" t="s">
        <v>51</v>
      </c>
      <c r="H465" s="5" t="s">
        <v>253</v>
      </c>
      <c r="I465" s="5"/>
      <c r="J465" s="5"/>
      <c r="K465" s="15">
        <v>42.99</v>
      </c>
      <c r="L465" s="1">
        <f t="shared" si="265"/>
        <v>354.4899999999995</v>
      </c>
      <c r="M465" s="15">
        <v>10.17</v>
      </c>
      <c r="N465" s="15">
        <v>1573.3299999999899</v>
      </c>
      <c r="P465" s="1">
        <f t="shared" si="252"/>
        <v>12052.249999999938</v>
      </c>
      <c r="Q465" s="109">
        <f t="shared" si="231"/>
        <v>11750.279999999948</v>
      </c>
      <c r="T465" s="15">
        <v>89</v>
      </c>
      <c r="U465" s="15">
        <v>7.6299999999999901</v>
      </c>
      <c r="V465" s="15">
        <v>3.66</v>
      </c>
      <c r="W465" s="15">
        <v>26.47</v>
      </c>
      <c r="X465" s="15">
        <v>63.35</v>
      </c>
      <c r="Z465" s="1">
        <v>47.900000000000006</v>
      </c>
      <c r="AA465" s="1">
        <v>334.5</v>
      </c>
      <c r="AC465" s="1">
        <v>1799.9999999999982</v>
      </c>
      <c r="AD465" s="1">
        <v>11399.999999999998</v>
      </c>
      <c r="AE465" s="1">
        <v>2.6</v>
      </c>
      <c r="AF465" s="1">
        <v>96</v>
      </c>
      <c r="AI465" s="109"/>
      <c r="AJ465" s="109">
        <v>5.6</v>
      </c>
      <c r="AK465" s="109"/>
      <c r="AL465" s="26">
        <v>4.5999999999999996</v>
      </c>
      <c r="AM465" s="40">
        <v>51.118692000000003</v>
      </c>
      <c r="AN465" s="15"/>
      <c r="AO465" s="39">
        <v>79.458441120000018</v>
      </c>
      <c r="AP465" s="39">
        <v>59.099067160000004</v>
      </c>
      <c r="AQ465" s="39">
        <v>347.71422087999997</v>
      </c>
      <c r="AY465" s="1">
        <v>2.7</v>
      </c>
      <c r="BF465" s="110">
        <v>2</v>
      </c>
      <c r="BH465" s="39">
        <f t="shared" si="259"/>
        <v>59.099067160000004</v>
      </c>
      <c r="BI465" s="116">
        <v>40.052672278972693</v>
      </c>
      <c r="BJ465" s="39">
        <v>185.64608799709021</v>
      </c>
      <c r="BK465" s="39">
        <v>182.63999999999982</v>
      </c>
      <c r="BL465" s="116"/>
      <c r="BM465" s="23">
        <v>46.6</v>
      </c>
      <c r="BN465" s="23">
        <v>373.3</v>
      </c>
      <c r="BO465" s="23">
        <v>1</v>
      </c>
      <c r="BP465" s="1">
        <v>100</v>
      </c>
      <c r="BS465" s="1" t="s">
        <v>177</v>
      </c>
      <c r="BT465" s="1">
        <v>79.458441120000018</v>
      </c>
      <c r="BU465" s="1">
        <v>108.24</v>
      </c>
      <c r="BV465" s="1">
        <v>54.12</v>
      </c>
      <c r="BW465" s="1">
        <v>1200</v>
      </c>
      <c r="BX465" s="39">
        <v>-28.781558879999977</v>
      </c>
      <c r="BY465" s="41">
        <v>60.647213000000008</v>
      </c>
      <c r="BZ465" s="1">
        <v>65</v>
      </c>
      <c r="CA465" s="1">
        <v>0</v>
      </c>
      <c r="CB465" s="1">
        <v>3.31</v>
      </c>
      <c r="CD465" s="39">
        <f t="shared" si="267"/>
        <v>-3.3803751599999998</v>
      </c>
      <c r="CG465" s="39">
        <f t="shared" si="254"/>
        <v>0</v>
      </c>
      <c r="CH465" s="39">
        <f t="shared" si="254"/>
        <v>0</v>
      </c>
      <c r="CI465" s="39">
        <f t="shared" si="254"/>
        <v>0</v>
      </c>
      <c r="CJ465" s="39">
        <f t="shared" si="254"/>
        <v>0</v>
      </c>
      <c r="CK465" s="39">
        <f t="shared" si="254"/>
        <v>0</v>
      </c>
      <c r="CL465" s="39">
        <f t="shared" si="254"/>
        <v>0</v>
      </c>
      <c r="CM465" s="39">
        <f t="shared" si="254"/>
        <v>0</v>
      </c>
      <c r="CO465" s="6"/>
      <c r="CP465" s="6"/>
      <c r="CS465" s="1">
        <f t="shared" si="232"/>
        <v>42.99</v>
      </c>
      <c r="CT465" s="1">
        <f t="shared" si="233"/>
        <v>46.6</v>
      </c>
      <c r="CU465" s="1">
        <f t="shared" si="234"/>
        <v>47.900000000000006</v>
      </c>
      <c r="CV465" s="1">
        <f t="shared" si="235"/>
        <v>40.052672278972693</v>
      </c>
      <c r="CW465" s="1">
        <f t="shared" si="236"/>
        <v>65</v>
      </c>
      <c r="CX465" s="1">
        <f t="shared" si="237"/>
        <v>60.647213000000008</v>
      </c>
      <c r="CY465" s="1">
        <f t="shared" si="260"/>
        <v>377.06999999999942</v>
      </c>
      <c r="CZ465" s="1">
        <f t="shared" si="261"/>
        <v>346.40000000000003</v>
      </c>
      <c r="DA465" s="1">
        <f t="shared" si="262"/>
        <v>327.30000000000007</v>
      </c>
      <c r="DB465" s="1">
        <f t="shared" si="263"/>
        <v>355.09541758153625</v>
      </c>
      <c r="DC465" s="1"/>
      <c r="DD465" s="1">
        <f t="shared" si="264"/>
        <v>388.26969500000001</v>
      </c>
      <c r="DE465" s="39">
        <f t="shared" si="266"/>
        <v>347.71422087999997</v>
      </c>
      <c r="DH465" s="1">
        <f t="shared" si="244"/>
        <v>89</v>
      </c>
      <c r="DI465" s="1">
        <f t="shared" si="268"/>
        <v>1573.3299999999899</v>
      </c>
      <c r="DJ465" s="1">
        <f t="shared" si="246"/>
        <v>1337.3304999999914</v>
      </c>
      <c r="DK465" s="1">
        <f t="shared" si="247"/>
        <v>2013.8623999999872</v>
      </c>
      <c r="DL465" s="23">
        <f t="shared" si="269"/>
        <v>1812.4761599999886</v>
      </c>
      <c r="DM465" s="1" t="str">
        <f t="shared" si="248"/>
        <v/>
      </c>
      <c r="DN465" s="1" t="str">
        <f t="shared" si="249"/>
        <v/>
      </c>
      <c r="DO465" s="1">
        <f t="shared" si="250"/>
        <v>1799.9999999999982</v>
      </c>
      <c r="DP465" s="1">
        <f t="shared" si="251"/>
        <v>96</v>
      </c>
      <c r="DR465" s="1">
        <f t="shared" ref="DR465:DR480" si="270">DR464+DJ465</f>
        <v>10957.330499999991</v>
      </c>
      <c r="DS465" s="1">
        <f t="shared" ref="DS465:DS480" si="271">DS464+DL465</f>
        <v>11432.476159999989</v>
      </c>
      <c r="DT465" s="1">
        <f t="shared" si="256"/>
        <v>13540.10534399993</v>
      </c>
      <c r="DZ465" s="1">
        <f t="shared" si="257"/>
        <v>12052.249999999938</v>
      </c>
      <c r="EI465" s="1">
        <v>55.61</v>
      </c>
      <c r="EK465" s="1">
        <f t="shared" si="258"/>
        <v>63.399999999999977</v>
      </c>
    </row>
    <row r="466" spans="1:142" ht="12" customHeight="1">
      <c r="A466" s="1">
        <f t="shared" si="238"/>
        <v>21</v>
      </c>
      <c r="B466" s="4">
        <f t="shared" si="239"/>
        <v>41320</v>
      </c>
      <c r="C466" s="4">
        <f t="shared" si="240"/>
        <v>41326</v>
      </c>
      <c r="D466" s="5" t="s">
        <v>22</v>
      </c>
      <c r="E466" s="1">
        <v>4</v>
      </c>
      <c r="F466" s="5" t="s">
        <v>52</v>
      </c>
      <c r="G466" s="5" t="s">
        <v>51</v>
      </c>
      <c r="H466" s="5" t="s">
        <v>253</v>
      </c>
      <c r="I466" s="5"/>
      <c r="J466" s="5"/>
      <c r="K466" s="15">
        <v>44.409999999999897</v>
      </c>
      <c r="L466" s="1">
        <f t="shared" si="265"/>
        <v>398.89999999999941</v>
      </c>
      <c r="M466" s="15">
        <v>9.6199999999999903</v>
      </c>
      <c r="N466" s="15">
        <v>1556.14</v>
      </c>
      <c r="P466" s="1">
        <f t="shared" si="252"/>
        <v>13608.389999999938</v>
      </c>
      <c r="Q466" s="109">
        <f t="shared" si="231"/>
        <v>13306.419999999947</v>
      </c>
      <c r="T466" s="15">
        <v>88</v>
      </c>
      <c r="U466" s="15">
        <v>7.61</v>
      </c>
      <c r="V466" s="15">
        <v>3.5</v>
      </c>
      <c r="W466" s="15"/>
      <c r="X466" s="15"/>
      <c r="Z466" s="1">
        <v>45.899999999999991</v>
      </c>
      <c r="AA466" s="1">
        <v>380.4</v>
      </c>
      <c r="AC466" s="1">
        <v>2100.0000000000018</v>
      </c>
      <c r="AD466" s="1">
        <v>13500</v>
      </c>
      <c r="AE466" s="1">
        <v>4.6000000000000005</v>
      </c>
      <c r="AF466" s="1">
        <v>95</v>
      </c>
      <c r="AI466" s="109"/>
      <c r="AJ466" s="109">
        <v>5.5</v>
      </c>
      <c r="AK466" s="109"/>
      <c r="AL466" s="26">
        <v>7.4</v>
      </c>
      <c r="AM466" s="40">
        <v>51.768030000000003</v>
      </c>
      <c r="AN466" s="15"/>
      <c r="AO466" s="39">
        <v>76.923159750000025</v>
      </c>
      <c r="AP466" s="39">
        <v>61.703311369999994</v>
      </c>
      <c r="AQ466" s="39">
        <v>409.41753224999997</v>
      </c>
      <c r="AS466" s="15"/>
      <c r="AT466" s="15">
        <v>11.57</v>
      </c>
      <c r="AU466" s="15"/>
      <c r="AV466" s="15">
        <v>0.94</v>
      </c>
      <c r="AW466" s="15">
        <v>4.91</v>
      </c>
      <c r="AX466" s="15">
        <v>5.65</v>
      </c>
      <c r="AY466" s="15">
        <v>2.76</v>
      </c>
      <c r="AZ466" s="1">
        <v>36</v>
      </c>
      <c r="BA466" s="15">
        <v>54.7</v>
      </c>
      <c r="BB466" s="1">
        <v>3.34</v>
      </c>
      <c r="BC466" s="23">
        <v>4.2619999999999996</v>
      </c>
      <c r="BD466" s="1">
        <v>94</v>
      </c>
      <c r="BE466" s="1">
        <v>11570</v>
      </c>
      <c r="BF466" s="110">
        <v>3</v>
      </c>
      <c r="BG466" s="1">
        <v>1950</v>
      </c>
      <c r="BH466" s="39">
        <f t="shared" si="259"/>
        <v>61.703311369999994</v>
      </c>
      <c r="BI466" s="116">
        <v>39.366594946107384</v>
      </c>
      <c r="BJ466" s="39">
        <v>225.0126829431976</v>
      </c>
      <c r="BK466" s="39">
        <v>227.04999999999973</v>
      </c>
      <c r="BL466" s="116"/>
      <c r="BM466" s="23">
        <v>44.5</v>
      </c>
      <c r="BN466" s="23">
        <v>417.8</v>
      </c>
      <c r="BO466" s="23">
        <v>1</v>
      </c>
      <c r="BP466" s="1">
        <v>100</v>
      </c>
      <c r="BS466" s="1" t="s">
        <v>178</v>
      </c>
      <c r="BT466" s="1">
        <v>76.923159750000025</v>
      </c>
      <c r="BU466" s="1">
        <v>108.24</v>
      </c>
      <c r="BV466" s="1">
        <v>54.12</v>
      </c>
      <c r="BW466" s="1">
        <v>1200</v>
      </c>
      <c r="BX466" s="39">
        <v>-31.31684024999997</v>
      </c>
      <c r="BY466" s="41">
        <v>60.959545000000006</v>
      </c>
      <c r="BZ466" s="1">
        <v>65</v>
      </c>
      <c r="CA466" s="1">
        <v>0</v>
      </c>
      <c r="CD466" s="39">
        <f t="shared" si="267"/>
        <v>-2.5352813699999928</v>
      </c>
      <c r="CG466" s="39">
        <f t="shared" si="254"/>
        <v>0</v>
      </c>
      <c r="CH466" s="39">
        <f t="shared" si="254"/>
        <v>0</v>
      </c>
      <c r="CI466" s="39">
        <f t="shared" si="254"/>
        <v>0</v>
      </c>
      <c r="CJ466" s="39">
        <f t="shared" si="254"/>
        <v>0</v>
      </c>
      <c r="CK466" s="39">
        <f t="shared" si="254"/>
        <v>0</v>
      </c>
      <c r="CL466" s="39">
        <f t="shared" si="254"/>
        <v>0</v>
      </c>
      <c r="CM466" s="39">
        <f t="shared" si="254"/>
        <v>0</v>
      </c>
      <c r="CO466" s="6"/>
      <c r="CP466" s="6"/>
      <c r="CS466" s="1">
        <f t="shared" si="232"/>
        <v>44.409999999999897</v>
      </c>
      <c r="CT466" s="1">
        <f t="shared" si="233"/>
        <v>44.5</v>
      </c>
      <c r="CU466" s="1">
        <f t="shared" si="234"/>
        <v>45.899999999999991</v>
      </c>
      <c r="CV466" s="1">
        <f t="shared" si="235"/>
        <v>39.366594946107384</v>
      </c>
      <c r="CW466" s="1">
        <f t="shared" si="236"/>
        <v>65</v>
      </c>
      <c r="CX466" s="1">
        <f t="shared" si="237"/>
        <v>60.959545000000006</v>
      </c>
      <c r="CY466" s="1">
        <f t="shared" si="260"/>
        <v>421.47999999999934</v>
      </c>
      <c r="CZ466" s="1">
        <f t="shared" si="261"/>
        <v>390.90000000000003</v>
      </c>
      <c r="DA466" s="1">
        <f t="shared" si="262"/>
        <v>373.20000000000005</v>
      </c>
      <c r="DB466" s="1">
        <f t="shared" si="263"/>
        <v>394.46201252764365</v>
      </c>
      <c r="DC466" s="1"/>
      <c r="DD466" s="1">
        <f t="shared" si="264"/>
        <v>449.22924</v>
      </c>
      <c r="DE466" s="39">
        <f t="shared" si="266"/>
        <v>409.41753224999997</v>
      </c>
      <c r="DH466" s="1">
        <f t="shared" si="244"/>
        <v>88</v>
      </c>
      <c r="DI466" s="1">
        <f t="shared" si="268"/>
        <v>1556.14</v>
      </c>
      <c r="DJ466" s="1">
        <f t="shared" si="246"/>
        <v>1322.7190000000001</v>
      </c>
      <c r="DK466" s="1">
        <f t="shared" si="247"/>
        <v>1991.8592000000001</v>
      </c>
      <c r="DL466" s="23">
        <f t="shared" si="269"/>
        <v>1792.6732800000002</v>
      </c>
      <c r="DM466" s="1">
        <f t="shared" si="248"/>
        <v>11570</v>
      </c>
      <c r="DN466" s="1">
        <f t="shared" si="249"/>
        <v>94</v>
      </c>
      <c r="DO466" s="1">
        <f t="shared" si="250"/>
        <v>2100.0000000000018</v>
      </c>
      <c r="DP466" s="1">
        <f t="shared" si="251"/>
        <v>95</v>
      </c>
      <c r="DQ466" s="1">
        <v>2</v>
      </c>
      <c r="DR466" s="1">
        <f t="shared" si="270"/>
        <v>12280.04949999999</v>
      </c>
      <c r="DS466" s="1">
        <f t="shared" si="271"/>
        <v>13225.14943999999</v>
      </c>
      <c r="DT466" s="130">
        <f t="shared" si="256"/>
        <v>15332.778623999931</v>
      </c>
      <c r="DZ466" s="130">
        <f t="shared" si="257"/>
        <v>13608.389999999938</v>
      </c>
      <c r="EI466" s="1">
        <v>51.97</v>
      </c>
      <c r="EK466" s="1">
        <f t="shared" si="258"/>
        <v>73.019999999999968</v>
      </c>
    </row>
    <row r="467" spans="1:142" ht="12" customHeight="1">
      <c r="A467" s="1">
        <f t="shared" si="238"/>
        <v>22</v>
      </c>
      <c r="B467" s="4">
        <f t="shared" si="239"/>
        <v>41327</v>
      </c>
      <c r="C467" s="4">
        <f t="shared" si="240"/>
        <v>41333</v>
      </c>
      <c r="D467" s="5" t="s">
        <v>22</v>
      </c>
      <c r="E467" s="1">
        <v>4</v>
      </c>
      <c r="F467" s="5" t="s">
        <v>52</v>
      </c>
      <c r="G467" s="5" t="s">
        <v>51</v>
      </c>
      <c r="H467" s="5" t="s">
        <v>253</v>
      </c>
      <c r="I467" s="5"/>
      <c r="J467" s="5"/>
      <c r="K467" s="15">
        <v>37.57</v>
      </c>
      <c r="L467" s="1">
        <f t="shared" si="265"/>
        <v>436.4699999999994</v>
      </c>
      <c r="M467" s="15">
        <v>14.67</v>
      </c>
      <c r="N467" s="15">
        <v>1451.15</v>
      </c>
      <c r="P467" s="1">
        <f t="shared" si="252"/>
        <v>15059.539999999937</v>
      </c>
      <c r="Q467" s="109">
        <f t="shared" si="231"/>
        <v>14757.569999999947</v>
      </c>
      <c r="T467" s="15">
        <v>88</v>
      </c>
      <c r="U467" s="15">
        <v>7.61</v>
      </c>
      <c r="V467" s="15">
        <v>3.8599999999999901</v>
      </c>
      <c r="W467" s="15"/>
      <c r="X467" s="15"/>
      <c r="Z467" s="1">
        <v>48</v>
      </c>
      <c r="AA467" s="1">
        <v>428.4</v>
      </c>
      <c r="AC467" s="1">
        <v>1700</v>
      </c>
      <c r="AD467" s="1">
        <v>15200</v>
      </c>
      <c r="AE467" s="1">
        <v>6.3</v>
      </c>
      <c r="AF467" s="1">
        <v>95</v>
      </c>
      <c r="AI467" s="109"/>
      <c r="AJ467" s="109">
        <v>5.4</v>
      </c>
      <c r="AK467" s="109"/>
      <c r="AL467" s="26">
        <v>0</v>
      </c>
      <c r="AM467" s="40">
        <v>54.810048000000002</v>
      </c>
      <c r="AN467" s="15"/>
      <c r="AO467" s="39">
        <v>80.726081805000021</v>
      </c>
      <c r="AP467" s="39">
        <v>51.007125945000006</v>
      </c>
      <c r="AQ467" s="39">
        <v>460.42465819499995</v>
      </c>
      <c r="BF467" s="110">
        <v>3</v>
      </c>
      <c r="BH467" s="39">
        <f t="shared" si="259"/>
        <v>51.007125945000006</v>
      </c>
      <c r="BI467" s="116">
        <v>42.391361144759522</v>
      </c>
      <c r="BJ467" s="39">
        <v>267.40404408795712</v>
      </c>
      <c r="BK467" s="39">
        <v>264.61999999999972</v>
      </c>
      <c r="BL467" s="116"/>
      <c r="BM467" s="23">
        <v>42.3</v>
      </c>
      <c r="BN467" s="23">
        <v>460.1</v>
      </c>
      <c r="BO467" s="23">
        <v>1</v>
      </c>
      <c r="BP467" s="1">
        <v>100</v>
      </c>
      <c r="BS467" s="1" t="s">
        <v>179</v>
      </c>
      <c r="BT467" s="1">
        <v>80.726081805000021</v>
      </c>
      <c r="BU467" s="1">
        <v>108.24</v>
      </c>
      <c r="BV467" s="1">
        <v>54.12</v>
      </c>
      <c r="BW467" s="1">
        <v>1200</v>
      </c>
      <c r="BX467" s="39">
        <v>-27.513918194999974</v>
      </c>
      <c r="BY467" s="41">
        <v>50.829433999999999</v>
      </c>
      <c r="BZ467" s="1">
        <v>65</v>
      </c>
      <c r="CA467" s="1">
        <v>0</v>
      </c>
      <c r="CB467" s="1">
        <v>3.34</v>
      </c>
      <c r="CD467" s="39">
        <f t="shared" si="267"/>
        <v>3.8029220549999962</v>
      </c>
      <c r="CG467" s="39">
        <f t="shared" ref="CG467:CM472" si="272">CG432</f>
        <v>0</v>
      </c>
      <c r="CH467" s="39">
        <f t="shared" si="272"/>
        <v>0</v>
      </c>
      <c r="CI467" s="39">
        <f t="shared" si="272"/>
        <v>0</v>
      </c>
      <c r="CJ467" s="39">
        <f t="shared" si="272"/>
        <v>0</v>
      </c>
      <c r="CK467" s="39">
        <f t="shared" si="272"/>
        <v>0</v>
      </c>
      <c r="CL467" s="39">
        <f t="shared" si="272"/>
        <v>0</v>
      </c>
      <c r="CM467" s="39">
        <f t="shared" si="272"/>
        <v>0</v>
      </c>
      <c r="CO467" s="6"/>
      <c r="CP467" s="6"/>
      <c r="CS467" s="1">
        <f t="shared" si="232"/>
        <v>37.57</v>
      </c>
      <c r="CT467" s="1">
        <f t="shared" si="233"/>
        <v>42.3</v>
      </c>
      <c r="CU467" s="1">
        <f t="shared" si="234"/>
        <v>48</v>
      </c>
      <c r="CV467" s="1">
        <f t="shared" si="235"/>
        <v>42.391361144759522</v>
      </c>
      <c r="CW467" s="1">
        <f t="shared" si="236"/>
        <v>65</v>
      </c>
      <c r="CX467" s="1">
        <f t="shared" si="237"/>
        <v>50.829433999999999</v>
      </c>
      <c r="CY467" s="1">
        <f t="shared" si="260"/>
        <v>459.04999999999933</v>
      </c>
      <c r="CZ467" s="1">
        <f t="shared" si="261"/>
        <v>433.20000000000005</v>
      </c>
      <c r="DA467" s="1">
        <f t="shared" si="262"/>
        <v>421.20000000000005</v>
      </c>
      <c r="DB467" s="1">
        <f t="shared" si="263"/>
        <v>436.85337367240317</v>
      </c>
      <c r="DC467" s="1"/>
      <c r="DD467" s="1">
        <f t="shared" si="264"/>
        <v>500.058674</v>
      </c>
      <c r="DE467" s="39">
        <f t="shared" si="266"/>
        <v>460.42465819499995</v>
      </c>
      <c r="DH467" s="1">
        <f t="shared" si="244"/>
        <v>88</v>
      </c>
      <c r="DI467" s="1">
        <f t="shared" si="268"/>
        <v>1451.15</v>
      </c>
      <c r="DJ467" s="1">
        <f t="shared" si="246"/>
        <v>1233.4775</v>
      </c>
      <c r="DK467" s="1">
        <f t="shared" si="247"/>
        <v>1857.4720000000002</v>
      </c>
      <c r="DL467" s="23">
        <f t="shared" si="269"/>
        <v>1671.7248000000002</v>
      </c>
      <c r="DM467" s="1" t="str">
        <f t="shared" si="248"/>
        <v/>
      </c>
      <c r="DN467" s="1" t="str">
        <f t="shared" si="249"/>
        <v/>
      </c>
      <c r="DO467" s="1">
        <f t="shared" si="250"/>
        <v>1700</v>
      </c>
      <c r="DP467" s="1">
        <f t="shared" si="251"/>
        <v>95</v>
      </c>
      <c r="DR467" s="1">
        <f t="shared" si="270"/>
        <v>13513.526999999991</v>
      </c>
      <c r="DS467" s="1">
        <f t="shared" si="271"/>
        <v>14896.87423999999</v>
      </c>
      <c r="DT467" s="1">
        <f t="shared" si="256"/>
        <v>17004.503423999933</v>
      </c>
      <c r="DZ467" s="1">
        <f t="shared" si="257"/>
        <v>15059.539999999937</v>
      </c>
      <c r="EI467" s="1">
        <v>47.47</v>
      </c>
      <c r="EK467" s="1">
        <f t="shared" si="258"/>
        <v>87.689999999999969</v>
      </c>
    </row>
    <row r="468" spans="1:142" ht="12" customHeight="1">
      <c r="A468" s="1">
        <f t="shared" si="238"/>
        <v>23</v>
      </c>
      <c r="B468" s="4">
        <f t="shared" si="239"/>
        <v>41334</v>
      </c>
      <c r="C468" s="4">
        <f t="shared" si="240"/>
        <v>41340</v>
      </c>
      <c r="D468" s="5" t="s">
        <v>22</v>
      </c>
      <c r="E468" s="1">
        <v>4</v>
      </c>
      <c r="F468" s="5" t="s">
        <v>52</v>
      </c>
      <c r="G468" s="5" t="s">
        <v>51</v>
      </c>
      <c r="H468" s="5" t="s">
        <v>253</v>
      </c>
      <c r="I468" s="5"/>
      <c r="J468" s="5"/>
      <c r="K468" s="15">
        <v>41.5</v>
      </c>
      <c r="L468" s="1">
        <f t="shared" si="265"/>
        <v>477.9699999999994</v>
      </c>
      <c r="M468" s="15">
        <v>8.3699999999999903</v>
      </c>
      <c r="N468" s="15">
        <v>1463.48</v>
      </c>
      <c r="P468" s="1">
        <f t="shared" si="252"/>
        <v>16523.019999999939</v>
      </c>
      <c r="Q468" s="109">
        <f t="shared" si="231"/>
        <v>16221.049999999947</v>
      </c>
      <c r="T468" s="15">
        <v>88</v>
      </c>
      <c r="U468" s="15">
        <v>7.61</v>
      </c>
      <c r="V468" s="15">
        <v>3.52999999999999</v>
      </c>
      <c r="W468" s="15"/>
      <c r="X468" s="15"/>
      <c r="Z468" s="1">
        <v>40.800000000000004</v>
      </c>
      <c r="AA468" s="1">
        <v>469.2</v>
      </c>
      <c r="AC468" s="1">
        <v>1600</v>
      </c>
      <c r="AD468" s="1">
        <v>16800</v>
      </c>
      <c r="AE468" s="1">
        <v>8</v>
      </c>
      <c r="AF468" s="1">
        <v>94</v>
      </c>
      <c r="AI468" s="109"/>
      <c r="AJ468" s="109">
        <v>5.0999999999999996</v>
      </c>
      <c r="AK468" s="109"/>
      <c r="AL468" s="1">
        <v>0</v>
      </c>
      <c r="AM468" s="39">
        <v>56.413982999999995</v>
      </c>
      <c r="AN468" s="1"/>
      <c r="AO468" s="39">
        <v>85.374097650000039</v>
      </c>
      <c r="AP468" s="39">
        <v>51.765967154999977</v>
      </c>
      <c r="AQ468" s="39">
        <v>512.19062534999989</v>
      </c>
      <c r="AS468" s="15"/>
      <c r="AT468" s="15">
        <v>16.04</v>
      </c>
      <c r="AU468" s="15"/>
      <c r="AV468" s="15">
        <v>0.97</v>
      </c>
      <c r="AW468" s="15">
        <v>4.96</v>
      </c>
      <c r="AX468" s="15">
        <v>7.25</v>
      </c>
      <c r="AY468" s="15">
        <v>2.82</v>
      </c>
      <c r="AZ468" s="1">
        <v>57.2</v>
      </c>
      <c r="BA468" s="15">
        <v>53.4</v>
      </c>
      <c r="BB468" s="1">
        <v>2.34</v>
      </c>
      <c r="BC468" s="23">
        <v>9.0269999999999992</v>
      </c>
      <c r="BD468" s="1">
        <v>97</v>
      </c>
      <c r="BE468" s="1">
        <v>16040</v>
      </c>
      <c r="BF468" s="110">
        <v>4</v>
      </c>
      <c r="BG468" s="1">
        <v>4470</v>
      </c>
      <c r="BH468" s="39">
        <f t="shared" si="259"/>
        <v>51.765967154999977</v>
      </c>
      <c r="BI468" s="116">
        <v>33.027700122735808</v>
      </c>
      <c r="BJ468" s="39">
        <v>300.43174421069295</v>
      </c>
      <c r="BK468" s="39">
        <v>306.11999999999972</v>
      </c>
      <c r="BL468" s="116"/>
      <c r="BM468" s="23">
        <v>40.299999999999997</v>
      </c>
      <c r="BN468" s="23">
        <v>500.40000000000003</v>
      </c>
      <c r="BO468" s="23">
        <v>1</v>
      </c>
      <c r="BP468" s="1">
        <v>100</v>
      </c>
      <c r="BS468" s="1" t="s">
        <v>180</v>
      </c>
      <c r="BT468" s="1">
        <v>85.374097650000039</v>
      </c>
      <c r="BU468" s="1">
        <v>108.24</v>
      </c>
      <c r="BV468" s="1">
        <v>54.12</v>
      </c>
      <c r="BW468" s="1">
        <v>1200</v>
      </c>
      <c r="BX468" s="39">
        <v>-22.865902349999956</v>
      </c>
      <c r="BY468" s="41">
        <v>50.674849999999992</v>
      </c>
      <c r="BZ468" s="1">
        <v>65</v>
      </c>
      <c r="CA468" s="1">
        <v>0</v>
      </c>
      <c r="CD468" s="39">
        <f t="shared" si="267"/>
        <v>4.6480158450000175</v>
      </c>
      <c r="CG468" s="39">
        <f t="shared" si="272"/>
        <v>0</v>
      </c>
      <c r="CH468" s="39">
        <f t="shared" si="272"/>
        <v>0</v>
      </c>
      <c r="CI468" s="39">
        <f t="shared" si="272"/>
        <v>0</v>
      </c>
      <c r="CJ468" s="39">
        <f t="shared" si="272"/>
        <v>0</v>
      </c>
      <c r="CK468" s="39">
        <f t="shared" si="272"/>
        <v>0</v>
      </c>
      <c r="CL468" s="39">
        <f t="shared" si="272"/>
        <v>0</v>
      </c>
      <c r="CM468" s="39">
        <f t="shared" si="272"/>
        <v>0</v>
      </c>
      <c r="CO468" s="6"/>
      <c r="CP468" s="6"/>
      <c r="CS468" s="1">
        <f t="shared" si="232"/>
        <v>41.5</v>
      </c>
      <c r="CT468" s="1">
        <f t="shared" si="233"/>
        <v>40.299999999999997</v>
      </c>
      <c r="CU468" s="1">
        <f t="shared" si="234"/>
        <v>40.800000000000004</v>
      </c>
      <c r="CV468" s="1">
        <f t="shared" si="235"/>
        <v>33.027700122735808</v>
      </c>
      <c r="CW468" s="1">
        <f t="shared" si="236"/>
        <v>65</v>
      </c>
      <c r="CX468" s="1">
        <f t="shared" si="237"/>
        <v>50.674849999999992</v>
      </c>
      <c r="CY468" s="1">
        <f t="shared" si="260"/>
        <v>500.54999999999933</v>
      </c>
      <c r="CZ468" s="1">
        <f t="shared" si="261"/>
        <v>473.50000000000006</v>
      </c>
      <c r="DA468" s="1">
        <f t="shared" si="262"/>
        <v>462.00000000000006</v>
      </c>
      <c r="DB468" s="1">
        <f t="shared" si="263"/>
        <v>469.88107379513895</v>
      </c>
      <c r="DC468" s="1"/>
      <c r="DD468" s="1">
        <f t="shared" si="264"/>
        <v>550.73352399999999</v>
      </c>
      <c r="DE468" s="39">
        <f t="shared" si="266"/>
        <v>512.19062534999989</v>
      </c>
      <c r="DH468" s="1">
        <f t="shared" si="244"/>
        <v>88</v>
      </c>
      <c r="DI468" s="1">
        <f t="shared" si="268"/>
        <v>1463.48</v>
      </c>
      <c r="DJ468" s="1">
        <f t="shared" si="246"/>
        <v>1243.9580000000001</v>
      </c>
      <c r="DK468" s="1">
        <f t="shared" si="247"/>
        <v>1873.2544</v>
      </c>
      <c r="DL468" s="23">
        <f t="shared" si="269"/>
        <v>1685.92896</v>
      </c>
      <c r="DM468" s="1">
        <f t="shared" si="248"/>
        <v>16040</v>
      </c>
      <c r="DN468" s="1">
        <f t="shared" si="249"/>
        <v>97</v>
      </c>
      <c r="DO468" s="1">
        <f t="shared" si="250"/>
        <v>1600</v>
      </c>
      <c r="DP468" s="1">
        <f t="shared" si="251"/>
        <v>94</v>
      </c>
      <c r="DQ468" s="1">
        <v>3</v>
      </c>
      <c r="DR468" s="1">
        <f t="shared" si="270"/>
        <v>14757.484999999991</v>
      </c>
      <c r="DS468" s="1">
        <f t="shared" si="271"/>
        <v>16582.803199999991</v>
      </c>
      <c r="DT468" s="130">
        <f t="shared" si="256"/>
        <v>18690.432383999934</v>
      </c>
      <c r="DZ468" s="130">
        <f t="shared" si="257"/>
        <v>16523.019999999939</v>
      </c>
      <c r="EI468" s="1">
        <v>42.39</v>
      </c>
      <c r="EK468" s="1">
        <f t="shared" si="258"/>
        <v>96.05999999999996</v>
      </c>
    </row>
    <row r="469" spans="1:142" s="71" customFormat="1" ht="12" customHeight="1">
      <c r="A469" s="1">
        <f t="shared" si="238"/>
        <v>24</v>
      </c>
      <c r="B469" s="4">
        <f t="shared" si="239"/>
        <v>41341</v>
      </c>
      <c r="C469" s="4">
        <f t="shared" si="240"/>
        <v>41347</v>
      </c>
      <c r="D469" s="5" t="s">
        <v>22</v>
      </c>
      <c r="E469" s="1">
        <v>4</v>
      </c>
      <c r="F469" s="5" t="s">
        <v>52</v>
      </c>
      <c r="G469" s="5" t="s">
        <v>51</v>
      </c>
      <c r="H469" s="5" t="s">
        <v>253</v>
      </c>
      <c r="I469" s="5"/>
      <c r="J469" s="5"/>
      <c r="K469" s="15">
        <v>40.149999999999899</v>
      </c>
      <c r="L469" s="1">
        <f t="shared" si="265"/>
        <v>518.11999999999932</v>
      </c>
      <c r="M469" s="15">
        <v>8.81</v>
      </c>
      <c r="N469" s="15">
        <v>1510.97</v>
      </c>
      <c r="O469" s="1"/>
      <c r="P469" s="1">
        <f t="shared" si="252"/>
        <v>18033.98999999994</v>
      </c>
      <c r="Q469" s="109">
        <f t="shared" si="231"/>
        <v>17732.019999999946</v>
      </c>
      <c r="R469" s="1"/>
      <c r="S469" s="1"/>
      <c r="T469" s="15">
        <v>88</v>
      </c>
      <c r="U469" s="15">
        <v>7.61</v>
      </c>
      <c r="V469" s="15">
        <v>3.75999999999999</v>
      </c>
      <c r="W469" s="15"/>
      <c r="X469" s="15"/>
      <c r="Y469" s="1"/>
      <c r="Z469" s="1">
        <v>43.399999999999991</v>
      </c>
      <c r="AA469" s="1">
        <v>512.6</v>
      </c>
      <c r="AB469" s="1"/>
      <c r="AC469" s="1">
        <v>1700</v>
      </c>
      <c r="AD469" s="1">
        <v>18500</v>
      </c>
      <c r="AE469" s="1">
        <v>9.6</v>
      </c>
      <c r="AF469" s="1">
        <v>93</v>
      </c>
      <c r="AG469" s="1"/>
      <c r="AH469" s="1"/>
      <c r="AI469" s="109"/>
      <c r="AJ469" s="109">
        <v>4.5</v>
      </c>
      <c r="AK469" s="109"/>
      <c r="AL469" s="1">
        <v>0</v>
      </c>
      <c r="AM469" s="39">
        <v>49.902018999999996</v>
      </c>
      <c r="AN469" s="1"/>
      <c r="AO469" s="39">
        <v>90.44466039000001</v>
      </c>
      <c r="AP469" s="39">
        <v>44.831456260000024</v>
      </c>
      <c r="AQ469" s="39">
        <v>557.02208160999987</v>
      </c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23"/>
      <c r="BD469" s="1"/>
      <c r="BE469" s="1"/>
      <c r="BF469" s="110">
        <v>4</v>
      </c>
      <c r="BG469" s="1"/>
      <c r="BH469" s="39">
        <f t="shared" si="259"/>
        <v>44.831456260000024</v>
      </c>
      <c r="BI469" s="116">
        <v>36.063429757088535</v>
      </c>
      <c r="BJ469" s="39">
        <v>336.49517396778151</v>
      </c>
      <c r="BK469" s="39">
        <v>346.26999999999964</v>
      </c>
      <c r="BL469" s="116"/>
      <c r="BM469" s="23">
        <v>46.6</v>
      </c>
      <c r="BN469" s="23">
        <v>547</v>
      </c>
      <c r="BO469" s="23">
        <v>1</v>
      </c>
      <c r="BP469" s="1">
        <v>100</v>
      </c>
      <c r="BQ469" s="1"/>
      <c r="BR469" s="1"/>
      <c r="BS469" s="1" t="s">
        <v>181</v>
      </c>
      <c r="BT469" s="1">
        <v>90.44466039000001</v>
      </c>
      <c r="BU469" s="1">
        <v>108.24</v>
      </c>
      <c r="BV469" s="1">
        <v>54.12</v>
      </c>
      <c r="BW469" s="1">
        <v>1200</v>
      </c>
      <c r="BX469" s="39">
        <v>-17.795339609999985</v>
      </c>
      <c r="BY469" s="41">
        <v>44.127629999999996</v>
      </c>
      <c r="BZ469" s="1">
        <v>65</v>
      </c>
      <c r="CA469" s="1">
        <v>0</v>
      </c>
      <c r="CB469" s="1"/>
      <c r="CC469" s="1"/>
      <c r="CD469" s="39">
        <f t="shared" si="267"/>
        <v>5.0705627399999713</v>
      </c>
      <c r="CE469" s="1"/>
      <c r="CF469" s="1"/>
      <c r="CG469" s="39">
        <f t="shared" si="272"/>
        <v>0</v>
      </c>
      <c r="CH469" s="39">
        <f t="shared" si="272"/>
        <v>0</v>
      </c>
      <c r="CI469" s="39">
        <f t="shared" si="272"/>
        <v>0</v>
      </c>
      <c r="CJ469" s="39">
        <f t="shared" si="272"/>
        <v>0</v>
      </c>
      <c r="CK469" s="39">
        <f t="shared" si="272"/>
        <v>0</v>
      </c>
      <c r="CL469" s="39">
        <f t="shared" si="272"/>
        <v>0</v>
      </c>
      <c r="CM469" s="39">
        <f t="shared" si="272"/>
        <v>0</v>
      </c>
      <c r="CN469" s="1"/>
      <c r="CO469" s="6"/>
      <c r="CP469" s="6"/>
      <c r="CQ469" s="1"/>
      <c r="CR469" s="1"/>
      <c r="CS469" s="1">
        <f t="shared" si="232"/>
        <v>40.149999999999899</v>
      </c>
      <c r="CT469" s="1">
        <f t="shared" si="233"/>
        <v>46.6</v>
      </c>
      <c r="CU469" s="1">
        <f t="shared" si="234"/>
        <v>43.399999999999991</v>
      </c>
      <c r="CV469" s="1">
        <f t="shared" si="235"/>
        <v>36.063429757088535</v>
      </c>
      <c r="CW469" s="1">
        <f t="shared" si="236"/>
        <v>65</v>
      </c>
      <c r="CX469" s="1">
        <f t="shared" si="237"/>
        <v>44.127629999999996</v>
      </c>
      <c r="CY469" s="1">
        <f t="shared" si="260"/>
        <v>540.69999999999925</v>
      </c>
      <c r="CZ469" s="1">
        <f t="shared" si="261"/>
        <v>520.1</v>
      </c>
      <c r="DA469" s="1">
        <f t="shared" si="262"/>
        <v>505.40000000000003</v>
      </c>
      <c r="DB469" s="1">
        <f t="shared" si="263"/>
        <v>505.9445035522275</v>
      </c>
      <c r="DC469" s="1"/>
      <c r="DD469" s="1">
        <f t="shared" si="264"/>
        <v>594.86115399999994</v>
      </c>
      <c r="DE469" s="39">
        <f t="shared" si="266"/>
        <v>557.02208160999987</v>
      </c>
      <c r="DH469" s="1">
        <f t="shared" si="244"/>
        <v>88</v>
      </c>
      <c r="DI469" s="1">
        <f t="shared" si="268"/>
        <v>1510.97</v>
      </c>
      <c r="DJ469" s="1">
        <f t="shared" si="246"/>
        <v>1284.3244999999999</v>
      </c>
      <c r="DK469" s="1">
        <f t="shared" si="247"/>
        <v>1934.0416</v>
      </c>
      <c r="DL469" s="23">
        <f t="shared" si="269"/>
        <v>1740.63744</v>
      </c>
      <c r="DM469" s="1" t="str">
        <f t="shared" si="248"/>
        <v/>
      </c>
      <c r="DN469" s="1" t="str">
        <f t="shared" si="249"/>
        <v/>
      </c>
      <c r="DO469" s="1">
        <f t="shared" si="250"/>
        <v>1700</v>
      </c>
      <c r="DP469" s="1">
        <f t="shared" si="251"/>
        <v>93</v>
      </c>
      <c r="DQ469" s="1"/>
      <c r="DR469" s="1">
        <f t="shared" si="270"/>
        <v>16041.809499999992</v>
      </c>
      <c r="DS469" s="1">
        <f t="shared" si="271"/>
        <v>18323.44063999999</v>
      </c>
      <c r="DT469" s="1">
        <f t="shared" si="256"/>
        <v>20431.069823999933</v>
      </c>
      <c r="DZ469" s="1">
        <f t="shared" si="257"/>
        <v>18033.98999999994</v>
      </c>
      <c r="EI469" s="71">
        <v>36.96</v>
      </c>
      <c r="EK469" s="1">
        <f t="shared" si="258"/>
        <v>104.86999999999996</v>
      </c>
    </row>
    <row r="470" spans="1:142" ht="12" customHeight="1">
      <c r="A470" s="1">
        <f t="shared" si="238"/>
        <v>25</v>
      </c>
      <c r="B470" s="4">
        <f t="shared" si="239"/>
        <v>41348</v>
      </c>
      <c r="C470" s="4">
        <f t="shared" si="240"/>
        <v>41354</v>
      </c>
      <c r="D470" s="5" t="s">
        <v>22</v>
      </c>
      <c r="E470" s="1">
        <v>4</v>
      </c>
      <c r="F470" s="5" t="s">
        <v>52</v>
      </c>
      <c r="G470" s="5" t="s">
        <v>51</v>
      </c>
      <c r="H470" s="5" t="s">
        <v>253</v>
      </c>
      <c r="I470" s="5"/>
      <c r="J470" s="5"/>
      <c r="K470" s="15">
        <v>42</v>
      </c>
      <c r="L470" s="1">
        <f t="shared" si="265"/>
        <v>560.11999999999932</v>
      </c>
      <c r="M470" s="15">
        <v>5.66</v>
      </c>
      <c r="N470" s="15">
        <v>1547.73</v>
      </c>
      <c r="P470" s="1">
        <f t="shared" si="252"/>
        <v>19581.719999999939</v>
      </c>
      <c r="Q470" s="109">
        <f t="shared" si="231"/>
        <v>19279.749999999945</v>
      </c>
      <c r="T470" s="15">
        <v>88</v>
      </c>
      <c r="U470" s="15">
        <v>7.61</v>
      </c>
      <c r="V470" s="15">
        <v>3.6899999999999902</v>
      </c>
      <c r="W470" s="15">
        <v>11.87</v>
      </c>
      <c r="X470" s="15">
        <v>21.83</v>
      </c>
      <c r="Z470" s="1">
        <v>42.4</v>
      </c>
      <c r="AA470" s="1">
        <v>555</v>
      </c>
      <c r="AC470" s="1">
        <v>1599.9999999999964</v>
      </c>
      <c r="AD470" s="1">
        <v>20099.999999999996</v>
      </c>
      <c r="AE470" s="1">
        <v>11.299999999999999</v>
      </c>
      <c r="AF470" s="1">
        <v>89</v>
      </c>
      <c r="AI470" s="109"/>
      <c r="AJ470" s="109">
        <v>3.8</v>
      </c>
      <c r="AK470" s="109"/>
      <c r="AL470" s="1">
        <v>0</v>
      </c>
      <c r="AM470" s="39">
        <v>53.998232000000002</v>
      </c>
      <c r="AN470" s="1"/>
      <c r="AO470" s="39">
        <v>98.473051395000027</v>
      </c>
      <c r="AP470" s="39">
        <v>45.969840994999984</v>
      </c>
      <c r="AQ470" s="39">
        <v>602.9919226049999</v>
      </c>
      <c r="AT470" s="15">
        <v>22.47</v>
      </c>
      <c r="AV470" s="15">
        <v>0.93</v>
      </c>
      <c r="AW470" s="15">
        <v>2.74</v>
      </c>
      <c r="AX470" s="15">
        <v>5.17</v>
      </c>
      <c r="AY470" s="15">
        <v>2.89</v>
      </c>
      <c r="AZ470" s="1">
        <v>271.5</v>
      </c>
      <c r="BA470" s="15">
        <v>46.9</v>
      </c>
      <c r="BB470" s="1">
        <v>2.69</v>
      </c>
      <c r="BC470" s="23">
        <v>13.705</v>
      </c>
      <c r="BD470" s="1">
        <v>93</v>
      </c>
      <c r="BE470" s="1">
        <v>22470</v>
      </c>
      <c r="BF470" s="110">
        <v>5</v>
      </c>
      <c r="BG470" s="1">
        <v>6430</v>
      </c>
      <c r="BH470" s="39">
        <f t="shared" si="259"/>
        <v>45.969840994999984</v>
      </c>
      <c r="BI470" s="116">
        <v>30.662341119529518</v>
      </c>
      <c r="BJ470" s="39">
        <v>367.15751508731103</v>
      </c>
      <c r="BK470" s="39">
        <v>388.26999999999964</v>
      </c>
      <c r="BL470" s="116"/>
      <c r="BM470" s="23">
        <v>35.5</v>
      </c>
      <c r="BN470" s="23">
        <v>582.5</v>
      </c>
      <c r="BO470" s="23">
        <v>1</v>
      </c>
      <c r="BP470" s="1">
        <v>100</v>
      </c>
      <c r="BS470" s="1" t="s">
        <v>182</v>
      </c>
      <c r="BT470" s="1">
        <v>98.473051395000027</v>
      </c>
      <c r="BU470" s="1">
        <v>108.24</v>
      </c>
      <c r="BV470" s="1">
        <v>54.12</v>
      </c>
      <c r="BW470" s="1">
        <v>1200</v>
      </c>
      <c r="BX470" s="39">
        <v>-9.7669486049999676</v>
      </c>
      <c r="BY470" s="41">
        <v>45.185535999999999</v>
      </c>
      <c r="BZ470" s="1">
        <v>50</v>
      </c>
      <c r="CA470" s="1">
        <v>0</v>
      </c>
      <c r="CB470" s="1">
        <v>2.34</v>
      </c>
      <c r="CD470" s="39">
        <f t="shared" si="267"/>
        <v>8.0283910050000173</v>
      </c>
      <c r="CG470" s="39">
        <f t="shared" si="272"/>
        <v>0</v>
      </c>
      <c r="CH470" s="39">
        <f t="shared" si="272"/>
        <v>0</v>
      </c>
      <c r="CI470" s="39">
        <f t="shared" si="272"/>
        <v>0</v>
      </c>
      <c r="CJ470" s="39">
        <f t="shared" si="272"/>
        <v>0</v>
      </c>
      <c r="CK470" s="39">
        <f t="shared" si="272"/>
        <v>0</v>
      </c>
      <c r="CL470" s="39">
        <f t="shared" si="272"/>
        <v>0</v>
      </c>
      <c r="CM470" s="39">
        <f t="shared" si="272"/>
        <v>0</v>
      </c>
      <c r="CO470" s="6"/>
      <c r="CP470" s="6"/>
      <c r="CS470" s="1">
        <f t="shared" si="232"/>
        <v>42</v>
      </c>
      <c r="CT470" s="1">
        <f t="shared" si="233"/>
        <v>35.5</v>
      </c>
      <c r="CU470" s="1">
        <f t="shared" si="234"/>
        <v>42.4</v>
      </c>
      <c r="CV470" s="1">
        <f t="shared" si="235"/>
        <v>30.662341119529518</v>
      </c>
      <c r="CW470" s="1">
        <f t="shared" si="236"/>
        <v>50</v>
      </c>
      <c r="CX470" s="1">
        <f t="shared" si="237"/>
        <v>45.185535999999999</v>
      </c>
      <c r="CY470" s="1">
        <f t="shared" si="260"/>
        <v>582.69999999999925</v>
      </c>
      <c r="CZ470" s="1">
        <f t="shared" si="261"/>
        <v>555.6</v>
      </c>
      <c r="DA470" s="1">
        <f t="shared" si="262"/>
        <v>547.80000000000007</v>
      </c>
      <c r="DB470" s="1">
        <f t="shared" si="263"/>
        <v>536.60684467175702</v>
      </c>
      <c r="DC470" s="1"/>
      <c r="DD470" s="1">
        <f t="shared" si="264"/>
        <v>640.0466899999999</v>
      </c>
      <c r="DE470" s="39">
        <f t="shared" si="266"/>
        <v>602.9919226049999</v>
      </c>
      <c r="DH470" s="1">
        <f t="shared" si="244"/>
        <v>88</v>
      </c>
      <c r="DI470" s="1">
        <f t="shared" si="268"/>
        <v>1547.73</v>
      </c>
      <c r="DJ470" s="1">
        <f t="shared" si="246"/>
        <v>1315.5705</v>
      </c>
      <c r="DK470" s="1">
        <f t="shared" si="247"/>
        <v>1981.0944000000002</v>
      </c>
      <c r="DL470" s="23">
        <f t="shared" si="269"/>
        <v>1782.9849600000002</v>
      </c>
      <c r="DM470" s="1">
        <f t="shared" si="248"/>
        <v>22470</v>
      </c>
      <c r="DN470" s="1">
        <f t="shared" si="249"/>
        <v>93</v>
      </c>
      <c r="DO470" s="1">
        <f t="shared" si="250"/>
        <v>1599.9999999999964</v>
      </c>
      <c r="DP470" s="1">
        <f t="shared" si="251"/>
        <v>89</v>
      </c>
      <c r="DQ470" s="1">
        <v>4</v>
      </c>
      <c r="DR470" s="1">
        <f t="shared" si="270"/>
        <v>17357.379999999994</v>
      </c>
      <c r="DS470" s="1">
        <f t="shared" si="271"/>
        <v>20106.425599999991</v>
      </c>
      <c r="DT470" s="130">
        <f t="shared" si="256"/>
        <v>22214.054783999934</v>
      </c>
      <c r="DZ470" s="130">
        <f t="shared" si="257"/>
        <v>19581.719999999939</v>
      </c>
      <c r="EI470" s="1">
        <v>31.46</v>
      </c>
      <c r="EK470" s="1">
        <f t="shared" si="258"/>
        <v>110.52999999999996</v>
      </c>
    </row>
    <row r="471" spans="1:142" ht="12" customHeight="1">
      <c r="A471" s="1">
        <f t="shared" si="238"/>
        <v>26</v>
      </c>
      <c r="B471" s="4">
        <f t="shared" si="239"/>
        <v>41355</v>
      </c>
      <c r="C471" s="4">
        <f t="shared" si="240"/>
        <v>41361</v>
      </c>
      <c r="D471" s="5" t="s">
        <v>22</v>
      </c>
      <c r="E471" s="1">
        <v>4</v>
      </c>
      <c r="F471" s="5" t="s">
        <v>52</v>
      </c>
      <c r="G471" s="5" t="s">
        <v>51</v>
      </c>
      <c r="H471" s="5" t="s">
        <v>253</v>
      </c>
      <c r="I471" s="5"/>
      <c r="J471" s="5"/>
      <c r="K471" s="15">
        <v>30.829999999999899</v>
      </c>
      <c r="L471" s="1">
        <f t="shared" si="265"/>
        <v>590.94999999999925</v>
      </c>
      <c r="M471" s="15">
        <v>8.7899999999999903</v>
      </c>
      <c r="N471" s="15">
        <v>971.41999999999905</v>
      </c>
      <c r="P471" s="1">
        <f t="shared" si="252"/>
        <v>20553.139999999938</v>
      </c>
      <c r="Q471" s="109">
        <f t="shared" si="231"/>
        <v>20251.169999999944</v>
      </c>
      <c r="T471" s="15">
        <v>73.999999999999901</v>
      </c>
      <c r="U471" s="15">
        <v>3.04</v>
      </c>
      <c r="V471" s="15">
        <v>3.1499999999999901</v>
      </c>
      <c r="W471" s="15"/>
      <c r="X471" s="15"/>
      <c r="Z471" s="1">
        <v>33.4</v>
      </c>
      <c r="AA471" s="1">
        <v>588.4</v>
      </c>
      <c r="AC471" s="1">
        <v>1300.0000000000036</v>
      </c>
      <c r="AD471" s="1">
        <v>21400</v>
      </c>
      <c r="AE471" s="1">
        <v>12.6</v>
      </c>
      <c r="AF471" s="1">
        <v>82</v>
      </c>
      <c r="AI471" s="109"/>
      <c r="AJ471" s="109">
        <v>2.9</v>
      </c>
      <c r="AK471" s="109"/>
      <c r="AL471" s="1">
        <v>3.8</v>
      </c>
      <c r="AM471" s="39">
        <v>43.733564999999999</v>
      </c>
      <c r="AN471" s="1"/>
      <c r="AO471" s="39">
        <v>106.92398929500001</v>
      </c>
      <c r="AP471" s="39">
        <v>39.082627100000011</v>
      </c>
      <c r="AQ471" s="39">
        <v>642.07454970499987</v>
      </c>
      <c r="BF471" s="110">
        <v>5</v>
      </c>
      <c r="BH471" s="39">
        <f t="shared" si="259"/>
        <v>39.082627100000011</v>
      </c>
      <c r="BI471" s="116">
        <v>20.020524467342533</v>
      </c>
      <c r="BJ471" s="39">
        <v>387.17803955465354</v>
      </c>
      <c r="BK471" s="39">
        <v>419.09999999999957</v>
      </c>
      <c r="BL471" s="116"/>
      <c r="BM471" s="23">
        <v>29.2</v>
      </c>
      <c r="BN471" s="23">
        <v>611.70000000000005</v>
      </c>
      <c r="BO471" s="23">
        <v>1</v>
      </c>
      <c r="BP471" s="1">
        <v>100</v>
      </c>
      <c r="BS471" s="1" t="s">
        <v>183</v>
      </c>
      <c r="BT471" s="1">
        <v>106.92398929500001</v>
      </c>
      <c r="BU471" s="1">
        <v>108.24</v>
      </c>
      <c r="BV471" s="1">
        <v>54.12</v>
      </c>
      <c r="BW471" s="1">
        <v>1200</v>
      </c>
      <c r="BX471" s="39">
        <v>-1.3160107049999823</v>
      </c>
      <c r="BY471" s="41">
        <v>37.893758999999996</v>
      </c>
      <c r="BZ471" s="1">
        <v>40</v>
      </c>
      <c r="CA471" s="1">
        <v>0</v>
      </c>
      <c r="CB471" s="1" t="s">
        <v>267</v>
      </c>
      <c r="CD471" s="39">
        <f t="shared" si="267"/>
        <v>8.4509378999999853</v>
      </c>
      <c r="CG471" s="39">
        <f t="shared" si="272"/>
        <v>0</v>
      </c>
      <c r="CH471" s="39">
        <f t="shared" si="272"/>
        <v>0</v>
      </c>
      <c r="CI471" s="39">
        <f t="shared" si="272"/>
        <v>0</v>
      </c>
      <c r="CJ471" s="39">
        <f t="shared" si="272"/>
        <v>0</v>
      </c>
      <c r="CK471" s="39">
        <f t="shared" si="272"/>
        <v>0</v>
      </c>
      <c r="CL471" s="39">
        <f t="shared" si="272"/>
        <v>0</v>
      </c>
      <c r="CM471" s="39">
        <f t="shared" si="272"/>
        <v>0</v>
      </c>
      <c r="CO471" s="6"/>
      <c r="CP471" s="6"/>
      <c r="CS471" s="1">
        <f t="shared" si="232"/>
        <v>30.829999999999899</v>
      </c>
      <c r="CT471" s="1">
        <f t="shared" si="233"/>
        <v>29.2</v>
      </c>
      <c r="CU471" s="1">
        <f t="shared" si="234"/>
        <v>33.4</v>
      </c>
      <c r="CV471" s="1">
        <f t="shared" si="235"/>
        <v>20.020524467342533</v>
      </c>
      <c r="CW471" s="1">
        <f t="shared" si="236"/>
        <v>40</v>
      </c>
      <c r="CX471" s="1">
        <f t="shared" si="237"/>
        <v>37.893758999999996</v>
      </c>
      <c r="CY471" s="1">
        <f t="shared" si="260"/>
        <v>613.52999999999918</v>
      </c>
      <c r="CZ471" s="1">
        <f t="shared" si="261"/>
        <v>584.80000000000007</v>
      </c>
      <c r="DA471" s="1">
        <f t="shared" si="262"/>
        <v>581.20000000000005</v>
      </c>
      <c r="DB471" s="1">
        <f t="shared" si="263"/>
        <v>556.62736913909953</v>
      </c>
      <c r="DC471" s="1"/>
      <c r="DD471" s="1">
        <f t="shared" si="264"/>
        <v>677.94044899999994</v>
      </c>
      <c r="DE471" s="39">
        <f t="shared" si="266"/>
        <v>642.07454970499987</v>
      </c>
      <c r="DH471" s="1">
        <f t="shared" si="244"/>
        <v>73.999999999999901</v>
      </c>
      <c r="DI471" s="1">
        <f t="shared" si="268"/>
        <v>971.41999999999905</v>
      </c>
      <c r="DJ471" s="1">
        <f t="shared" si="246"/>
        <v>825.7069999999992</v>
      </c>
      <c r="DK471" s="1">
        <f t="shared" si="247"/>
        <v>1243.4175999999989</v>
      </c>
      <c r="DL471" s="23">
        <f t="shared" si="269"/>
        <v>1119.0758399999991</v>
      </c>
      <c r="DM471" s="1" t="str">
        <f t="shared" si="248"/>
        <v/>
      </c>
      <c r="DN471" s="1" t="str">
        <f t="shared" si="249"/>
        <v/>
      </c>
      <c r="DO471" s="1">
        <f t="shared" si="250"/>
        <v>1300.0000000000036</v>
      </c>
      <c r="DP471" s="1">
        <f t="shared" si="251"/>
        <v>82</v>
      </c>
      <c r="DR471" s="1">
        <f t="shared" si="270"/>
        <v>18183.086999999992</v>
      </c>
      <c r="DS471" s="1">
        <f t="shared" si="271"/>
        <v>21225.501439999989</v>
      </c>
      <c r="DT471" s="1">
        <f t="shared" si="256"/>
        <v>23333.130623999932</v>
      </c>
      <c r="DZ471" s="1">
        <f t="shared" si="257"/>
        <v>20553.139999999938</v>
      </c>
      <c r="EI471" s="1">
        <v>26.15</v>
      </c>
      <c r="EK471" s="1">
        <f t="shared" si="258"/>
        <v>119.31999999999995</v>
      </c>
    </row>
    <row r="472" spans="1:142" ht="12" customHeight="1">
      <c r="A472" s="1">
        <f t="shared" si="238"/>
        <v>27</v>
      </c>
      <c r="B472" s="4">
        <f t="shared" si="239"/>
        <v>41362</v>
      </c>
      <c r="C472" s="4">
        <f t="shared" si="240"/>
        <v>41368</v>
      </c>
      <c r="D472" s="5" t="s">
        <v>22</v>
      </c>
      <c r="E472" s="1">
        <v>4</v>
      </c>
      <c r="F472" s="5" t="s">
        <v>52</v>
      </c>
      <c r="G472" s="5" t="s">
        <v>51</v>
      </c>
      <c r="H472" s="5" t="s">
        <v>253</v>
      </c>
      <c r="I472" s="5"/>
      <c r="J472" s="5"/>
      <c r="K472" s="15">
        <v>14.49</v>
      </c>
      <c r="L472" s="1">
        <f t="shared" si="265"/>
        <v>605.43999999999926</v>
      </c>
      <c r="M472" s="15">
        <v>4.9800000000000004</v>
      </c>
      <c r="N472" s="15">
        <v>569.47</v>
      </c>
      <c r="P472" s="1">
        <f t="shared" si="252"/>
        <v>21122.609999999939</v>
      </c>
      <c r="Q472" s="109">
        <f t="shared" si="231"/>
        <v>20820.639999999945</v>
      </c>
      <c r="T472" s="15">
        <v>73.999999999999901</v>
      </c>
      <c r="U472" s="15">
        <v>3.04</v>
      </c>
      <c r="V472" s="15">
        <v>3.93</v>
      </c>
      <c r="W472" s="15"/>
      <c r="X472" s="15"/>
      <c r="Z472" s="1">
        <v>22.599999999999998</v>
      </c>
      <c r="AA472" s="1">
        <v>611</v>
      </c>
      <c r="AC472" s="1">
        <v>800.00000000000364</v>
      </c>
      <c r="AD472" s="1">
        <v>22200.000000000004</v>
      </c>
      <c r="AE472" s="1">
        <v>13.4</v>
      </c>
      <c r="AF472" s="1">
        <v>71</v>
      </c>
      <c r="AI472" s="109"/>
      <c r="AJ472" s="109">
        <v>2.2000000000000002</v>
      </c>
      <c r="AK472" s="109"/>
      <c r="AL472" s="1">
        <v>0.6</v>
      </c>
      <c r="AM472" s="39">
        <v>38.807397999999999</v>
      </c>
      <c r="AN472" s="1"/>
      <c r="AO472" s="39">
        <v>125.09350578000002</v>
      </c>
      <c r="AP472" s="39">
        <v>21.237881514999998</v>
      </c>
      <c r="AQ472" s="39">
        <v>663.31243121999989</v>
      </c>
      <c r="BF472" s="110">
        <v>5</v>
      </c>
      <c r="BH472" s="39">
        <f t="shared" si="259"/>
        <v>21.237881514999998</v>
      </c>
      <c r="BI472" s="116">
        <v>11.966927157410563</v>
      </c>
      <c r="BJ472" s="39">
        <v>399.1449667120641</v>
      </c>
      <c r="BK472" s="39">
        <v>433.58999999999958</v>
      </c>
      <c r="BL472" s="116"/>
      <c r="BM472" s="23">
        <v>11.7</v>
      </c>
      <c r="BN472" s="23">
        <v>623.40000000000009</v>
      </c>
      <c r="BO472" s="23">
        <v>1</v>
      </c>
      <c r="BP472" s="1">
        <v>100</v>
      </c>
      <c r="BS472" s="1" t="s">
        <v>197</v>
      </c>
      <c r="BT472" s="1">
        <v>125.09350578000002</v>
      </c>
      <c r="BU472" s="1">
        <v>108.24</v>
      </c>
      <c r="BV472" s="1">
        <v>54.12</v>
      </c>
      <c r="BW472" s="1">
        <v>1200</v>
      </c>
      <c r="BX472" s="39">
        <v>16.85350578000002</v>
      </c>
      <c r="BY472" s="41">
        <v>20.352656</v>
      </c>
      <c r="BZ472" s="1">
        <v>5</v>
      </c>
      <c r="CA472" s="1">
        <v>0</v>
      </c>
      <c r="CB472" s="1">
        <v>2.69</v>
      </c>
      <c r="CD472" s="39">
        <f t="shared" si="267"/>
        <v>18.169516485000003</v>
      </c>
      <c r="CG472" s="39">
        <f t="shared" si="272"/>
        <v>0</v>
      </c>
      <c r="CH472" s="39">
        <f t="shared" si="272"/>
        <v>0</v>
      </c>
      <c r="CI472" s="39">
        <f t="shared" si="272"/>
        <v>0</v>
      </c>
      <c r="CJ472" s="39">
        <f t="shared" si="272"/>
        <v>0</v>
      </c>
      <c r="CK472" s="39">
        <f t="shared" si="272"/>
        <v>0</v>
      </c>
      <c r="CL472" s="39">
        <f t="shared" si="272"/>
        <v>0</v>
      </c>
      <c r="CM472" s="39">
        <f t="shared" si="272"/>
        <v>0</v>
      </c>
      <c r="CO472" s="6"/>
      <c r="CP472" s="6"/>
      <c r="CS472" s="1">
        <f t="shared" si="232"/>
        <v>14.49</v>
      </c>
      <c r="CT472" s="1">
        <f t="shared" si="233"/>
        <v>11.7</v>
      </c>
      <c r="CU472" s="1">
        <f t="shared" si="234"/>
        <v>22.599999999999998</v>
      </c>
      <c r="CV472" s="1">
        <f t="shared" si="235"/>
        <v>11.966927157410563</v>
      </c>
      <c r="CW472" s="1">
        <f t="shared" si="236"/>
        <v>5</v>
      </c>
      <c r="CX472" s="1">
        <f t="shared" si="237"/>
        <v>20.352656</v>
      </c>
      <c r="CY472" s="1">
        <f t="shared" si="260"/>
        <v>628.01999999999919</v>
      </c>
      <c r="CZ472" s="1">
        <f t="shared" si="261"/>
        <v>596.50000000000011</v>
      </c>
      <c r="DA472" s="1">
        <f t="shared" si="262"/>
        <v>603.80000000000007</v>
      </c>
      <c r="DB472" s="1">
        <f t="shared" si="263"/>
        <v>568.59429629651004</v>
      </c>
      <c r="DC472" s="1"/>
      <c r="DD472" s="1">
        <f t="shared" si="264"/>
        <v>698.29310499999997</v>
      </c>
      <c r="DE472" s="39">
        <f t="shared" si="266"/>
        <v>663.31243121999989</v>
      </c>
      <c r="DH472" s="1">
        <f t="shared" si="244"/>
        <v>73.999999999999901</v>
      </c>
      <c r="DI472" s="1">
        <f t="shared" si="268"/>
        <v>569.47</v>
      </c>
      <c r="DJ472" s="1">
        <f t="shared" si="246"/>
        <v>484.04950000000002</v>
      </c>
      <c r="DK472" s="1">
        <f t="shared" si="247"/>
        <v>728.92160000000001</v>
      </c>
      <c r="DL472" s="23">
        <f t="shared" si="269"/>
        <v>656.02944000000002</v>
      </c>
      <c r="DM472" s="1" t="str">
        <f t="shared" si="248"/>
        <v/>
      </c>
      <c r="DN472" s="1" t="str">
        <f t="shared" si="249"/>
        <v/>
      </c>
      <c r="DO472" s="1">
        <f t="shared" si="250"/>
        <v>800.00000000000364</v>
      </c>
      <c r="DP472" s="1">
        <f t="shared" si="251"/>
        <v>71</v>
      </c>
      <c r="DR472" s="1">
        <f t="shared" si="270"/>
        <v>18667.136499999993</v>
      </c>
      <c r="DS472" s="1">
        <f t="shared" si="271"/>
        <v>21881.530879999988</v>
      </c>
      <c r="DT472" s="1">
        <f t="shared" si="256"/>
        <v>23989.160063999931</v>
      </c>
      <c r="DZ472" s="1">
        <f t="shared" si="257"/>
        <v>21122.609999999939</v>
      </c>
      <c r="EI472" s="1">
        <v>21.28</v>
      </c>
      <c r="EK472" s="1">
        <f t="shared" si="258"/>
        <v>124.29999999999995</v>
      </c>
    </row>
    <row r="473" spans="1:142" ht="12" customHeight="1">
      <c r="A473" s="1">
        <f t="shared" si="238"/>
        <v>28</v>
      </c>
      <c r="B473" s="4">
        <f t="shared" si="239"/>
        <v>41369</v>
      </c>
      <c r="C473" s="4">
        <f t="shared" si="240"/>
        <v>41375</v>
      </c>
      <c r="D473" s="5" t="s">
        <v>22</v>
      </c>
      <c r="E473" s="1">
        <v>4</v>
      </c>
      <c r="F473" s="5" t="s">
        <v>52</v>
      </c>
      <c r="G473" s="5" t="s">
        <v>51</v>
      </c>
      <c r="H473" s="5" t="s">
        <v>253</v>
      </c>
      <c r="I473" s="5"/>
      <c r="J473" s="5"/>
      <c r="K473" s="15">
        <v>22.44</v>
      </c>
      <c r="L473" s="1">
        <f t="shared" si="265"/>
        <v>627.87999999999931</v>
      </c>
      <c r="M473" s="15">
        <v>3.02999999999999</v>
      </c>
      <c r="N473" s="15">
        <v>833.84</v>
      </c>
      <c r="P473" s="1">
        <f t="shared" si="252"/>
        <v>21956.449999999939</v>
      </c>
      <c r="Q473" s="109">
        <f t="shared" si="231"/>
        <v>21654.479999999945</v>
      </c>
      <c r="T473" s="15">
        <v>63</v>
      </c>
      <c r="U473" s="15">
        <v>2.1</v>
      </c>
      <c r="V473" s="15">
        <v>3.72</v>
      </c>
      <c r="W473" s="15"/>
      <c r="X473" s="15"/>
      <c r="Z473" s="1">
        <v>22.9</v>
      </c>
      <c r="AA473" s="1">
        <v>633.9</v>
      </c>
      <c r="AC473" s="1">
        <v>599.99999999999272</v>
      </c>
      <c r="AD473" s="1">
        <v>22799.999999999996</v>
      </c>
      <c r="AE473" s="1">
        <v>14</v>
      </c>
      <c r="AF473" s="1">
        <v>65</v>
      </c>
      <c r="AI473" s="109"/>
      <c r="AJ473" s="109">
        <v>1.9</v>
      </c>
      <c r="AK473" s="109"/>
      <c r="AL473" s="1">
        <v>0</v>
      </c>
      <c r="AM473" s="39">
        <v>2.0283459999999991</v>
      </c>
      <c r="AN473" s="1"/>
      <c r="AO473" s="39">
        <v>106.92398929500001</v>
      </c>
      <c r="AP473" s="39">
        <v>20.197862485000002</v>
      </c>
      <c r="AQ473" s="39">
        <v>683.51029370499987</v>
      </c>
      <c r="BF473" s="110">
        <v>5</v>
      </c>
      <c r="BH473" s="39">
        <f t="shared" si="259"/>
        <v>20.197862485000002</v>
      </c>
      <c r="BI473" s="116">
        <v>11.625951810881961</v>
      </c>
      <c r="BJ473" s="39">
        <v>410.77091852294609</v>
      </c>
      <c r="BK473" s="39">
        <v>456.02999999999957</v>
      </c>
      <c r="BL473" s="116"/>
      <c r="BM473" s="23"/>
      <c r="BN473" s="23"/>
      <c r="BO473" s="23"/>
      <c r="BS473" s="1" t="s">
        <v>198</v>
      </c>
      <c r="BT473" s="1">
        <v>106.92398929500001</v>
      </c>
      <c r="BU473" s="1">
        <v>108.24</v>
      </c>
      <c r="BV473" s="1">
        <v>54.12</v>
      </c>
      <c r="BW473" s="1">
        <v>1200</v>
      </c>
      <c r="BX473" s="39">
        <v>-1.3160107049999823</v>
      </c>
      <c r="BZ473" s="1">
        <v>0</v>
      </c>
      <c r="CA473" s="1">
        <v>0</v>
      </c>
      <c r="CG473" s="40">
        <v>15.51</v>
      </c>
      <c r="CH473" s="40">
        <v>55.737142857142864</v>
      </c>
      <c r="CI473" s="40">
        <v>1.0542857142857143</v>
      </c>
      <c r="CJ473" s="40">
        <v>16.767142857142858</v>
      </c>
      <c r="CK473" s="40">
        <v>25.419999999999998</v>
      </c>
      <c r="CL473" s="40">
        <v>0</v>
      </c>
      <c r="CM473" s="40">
        <v>1.2314285714285713</v>
      </c>
      <c r="CO473" s="6"/>
      <c r="CP473" s="6"/>
      <c r="CS473" s="1">
        <f t="shared" si="232"/>
        <v>22.44</v>
      </c>
      <c r="CT473" s="1">
        <f t="shared" si="233"/>
        <v>0</v>
      </c>
      <c r="CU473" s="1">
        <f t="shared" si="234"/>
        <v>22.9</v>
      </c>
      <c r="CV473" s="1">
        <f t="shared" si="235"/>
        <v>11.625951810881961</v>
      </c>
      <c r="CW473" s="1">
        <v>0</v>
      </c>
      <c r="CX473" s="1">
        <v>0</v>
      </c>
      <c r="CY473" s="1">
        <f t="shared" si="260"/>
        <v>650.45999999999924</v>
      </c>
      <c r="CZ473" s="1">
        <f t="shared" si="261"/>
        <v>596.50000000000011</v>
      </c>
      <c r="DA473" s="1">
        <f t="shared" si="262"/>
        <v>626.70000000000005</v>
      </c>
      <c r="DB473" s="1">
        <f t="shared" si="263"/>
        <v>580.22024810739197</v>
      </c>
      <c r="DC473" s="1"/>
      <c r="DD473" s="1">
        <f t="shared" si="264"/>
        <v>698.29310499999997</v>
      </c>
      <c r="DE473" s="39">
        <f t="shared" si="266"/>
        <v>683.51029370499987</v>
      </c>
      <c r="DH473" s="1">
        <f t="shared" si="244"/>
        <v>63</v>
      </c>
      <c r="DI473" s="1">
        <f t="shared" si="268"/>
        <v>833.84</v>
      </c>
      <c r="DJ473" s="1">
        <f t="shared" si="246"/>
        <v>708.76400000000001</v>
      </c>
      <c r="DK473" s="1">
        <f t="shared" si="247"/>
        <v>1067.3152</v>
      </c>
      <c r="DL473" s="23">
        <f t="shared" si="269"/>
        <v>960.58368000000007</v>
      </c>
      <c r="DM473" s="1" t="str">
        <f t="shared" si="248"/>
        <v/>
      </c>
      <c r="DN473" s="1" t="str">
        <f t="shared" si="249"/>
        <v/>
      </c>
      <c r="DO473" s="1">
        <f t="shared" si="250"/>
        <v>599.99999999999272</v>
      </c>
      <c r="DP473" s="1">
        <f t="shared" si="251"/>
        <v>65</v>
      </c>
      <c r="DR473" s="1">
        <f t="shared" si="270"/>
        <v>19375.900499999992</v>
      </c>
      <c r="DS473" s="1">
        <f t="shared" si="271"/>
        <v>22842.114559999987</v>
      </c>
      <c r="DT473" s="1">
        <f t="shared" si="256"/>
        <v>24949.74374399993</v>
      </c>
      <c r="DZ473" s="1">
        <f t="shared" si="257"/>
        <v>21956.449999999939</v>
      </c>
      <c r="EI473" s="1">
        <v>17.11</v>
      </c>
      <c r="EK473" s="1">
        <f t="shared" si="258"/>
        <v>127.32999999999994</v>
      </c>
    </row>
    <row r="474" spans="1:142" ht="12" customHeight="1">
      <c r="A474" s="1">
        <f t="shared" si="238"/>
        <v>29</v>
      </c>
      <c r="B474" s="4">
        <f t="shared" si="239"/>
        <v>41376</v>
      </c>
      <c r="C474" s="4">
        <f t="shared" si="240"/>
        <v>41382</v>
      </c>
      <c r="D474" s="5" t="s">
        <v>22</v>
      </c>
      <c r="E474" s="1">
        <v>4</v>
      </c>
      <c r="F474" s="5" t="s">
        <v>52</v>
      </c>
      <c r="G474" s="5" t="s">
        <v>51</v>
      </c>
      <c r="H474" s="5" t="s">
        <v>253</v>
      </c>
      <c r="I474" s="5"/>
      <c r="J474" s="5"/>
      <c r="K474" s="15">
        <v>25.239999999999899</v>
      </c>
      <c r="L474" s="1">
        <f t="shared" si="265"/>
        <v>653.11999999999921</v>
      </c>
      <c r="M474" s="15">
        <v>0.39</v>
      </c>
      <c r="N474" s="15">
        <v>923.21</v>
      </c>
      <c r="P474" s="1">
        <f t="shared" si="252"/>
        <v>22879.659999999938</v>
      </c>
      <c r="Q474" s="109">
        <f t="shared" si="231"/>
        <v>22577.689999999944</v>
      </c>
      <c r="T474" s="15">
        <v>63</v>
      </c>
      <c r="U474" s="15">
        <v>2.1</v>
      </c>
      <c r="V474" s="15">
        <v>3.66</v>
      </c>
      <c r="W474" s="15">
        <v>9.9700000000000006</v>
      </c>
      <c r="X474" s="15">
        <v>15.34</v>
      </c>
      <c r="Z474" s="1">
        <v>19</v>
      </c>
      <c r="AA474" s="1">
        <v>652.9</v>
      </c>
      <c r="AC474" s="1">
        <v>700.00000000000364</v>
      </c>
      <c r="AD474" s="1">
        <v>23500</v>
      </c>
      <c r="AE474" s="1">
        <v>14.7</v>
      </c>
      <c r="AF474" s="1">
        <v>53</v>
      </c>
      <c r="AI474" s="109"/>
      <c r="AJ474" s="109">
        <v>1.2</v>
      </c>
      <c r="AK474" s="109"/>
      <c r="AL474" s="1">
        <v>0</v>
      </c>
      <c r="AM474" s="39"/>
      <c r="AN474" s="1"/>
      <c r="BF474" s="110">
        <v>5</v>
      </c>
      <c r="BH474" s="39"/>
      <c r="BI474" s="116">
        <v>7.1107781289088265</v>
      </c>
      <c r="BJ474" s="39">
        <v>417.8816966518549</v>
      </c>
      <c r="BK474" s="39">
        <v>481.26999999999947</v>
      </c>
      <c r="BM474" s="23"/>
      <c r="BN474" s="23"/>
      <c r="BO474" s="23"/>
      <c r="CG474" s="40">
        <v>19.134285714285713</v>
      </c>
      <c r="CH474" s="40">
        <v>55.631428571428572</v>
      </c>
      <c r="CI474" s="40">
        <v>1.2857142857142858</v>
      </c>
      <c r="CJ474" s="40">
        <v>13.659999999999998</v>
      </c>
      <c r="CK474" s="40">
        <v>25.159999999999997</v>
      </c>
      <c r="CL474" s="40">
        <v>0</v>
      </c>
      <c r="CM474" s="40">
        <v>1.4285714285714288</v>
      </c>
      <c r="CO474" s="6"/>
      <c r="CP474" s="6"/>
      <c r="CS474" s="1">
        <f t="shared" si="232"/>
        <v>25.239999999999899</v>
      </c>
      <c r="CT474" s="1">
        <f t="shared" si="233"/>
        <v>0</v>
      </c>
      <c r="CU474" s="1">
        <f t="shared" si="234"/>
        <v>19</v>
      </c>
      <c r="CV474" s="1">
        <f t="shared" si="235"/>
        <v>7.1107781289088265</v>
      </c>
      <c r="CW474" s="1">
        <v>0</v>
      </c>
      <c r="CX474" s="1">
        <v>0</v>
      </c>
      <c r="CY474" s="1">
        <f t="shared" si="260"/>
        <v>675.69999999999914</v>
      </c>
      <c r="CZ474" s="1">
        <f t="shared" si="261"/>
        <v>596.50000000000011</v>
      </c>
      <c r="DA474" s="1">
        <f t="shared" si="262"/>
        <v>645.70000000000005</v>
      </c>
      <c r="DB474" s="1">
        <f t="shared" si="263"/>
        <v>587.33102623630077</v>
      </c>
      <c r="DC474" s="1"/>
      <c r="DD474" s="1">
        <f t="shared" si="264"/>
        <v>698.29310499999997</v>
      </c>
      <c r="DE474" s="39">
        <f t="shared" si="266"/>
        <v>683.51029370499987</v>
      </c>
      <c r="DH474" s="1">
        <f t="shared" si="244"/>
        <v>63</v>
      </c>
      <c r="DI474" s="1">
        <f t="shared" si="268"/>
        <v>923.21</v>
      </c>
      <c r="DJ474" s="1">
        <f t="shared" si="246"/>
        <v>784.72850000000005</v>
      </c>
      <c r="DK474" s="1">
        <f t="shared" si="247"/>
        <v>1181.7088000000001</v>
      </c>
      <c r="DL474" s="23">
        <f t="shared" si="269"/>
        <v>1063.5379200000002</v>
      </c>
      <c r="DM474" s="1" t="str">
        <f t="shared" si="248"/>
        <v/>
      </c>
      <c r="DN474" s="1" t="str">
        <f t="shared" si="249"/>
        <v/>
      </c>
      <c r="DO474" s="1">
        <f t="shared" si="250"/>
        <v>700.00000000000364</v>
      </c>
      <c r="DP474" s="1">
        <f t="shared" si="251"/>
        <v>53</v>
      </c>
      <c r="DR474" s="1">
        <f t="shared" si="270"/>
        <v>20160.628999999994</v>
      </c>
      <c r="DS474" s="1">
        <f t="shared" si="271"/>
        <v>23905.652479999986</v>
      </c>
      <c r="DT474" s="1">
        <f t="shared" si="256"/>
        <v>26013.281663999929</v>
      </c>
      <c r="DZ474" s="1">
        <f t="shared" si="257"/>
        <v>22879.659999999938</v>
      </c>
      <c r="EK474" s="1">
        <f t="shared" si="258"/>
        <v>127.71999999999994</v>
      </c>
    </row>
    <row r="475" spans="1:142" ht="12" customHeight="1">
      <c r="A475" s="1">
        <f t="shared" si="238"/>
        <v>30</v>
      </c>
      <c r="B475" s="4">
        <f t="shared" si="239"/>
        <v>41383</v>
      </c>
      <c r="C475" s="4">
        <f t="shared" si="240"/>
        <v>41389</v>
      </c>
      <c r="D475" s="5" t="s">
        <v>22</v>
      </c>
      <c r="E475" s="1">
        <v>4</v>
      </c>
      <c r="F475" s="5" t="s">
        <v>52</v>
      </c>
      <c r="G475" s="5" t="s">
        <v>51</v>
      </c>
      <c r="H475" s="5" t="s">
        <v>253</v>
      </c>
      <c r="I475" s="5"/>
      <c r="J475" s="5"/>
      <c r="K475" s="15">
        <v>15.4</v>
      </c>
      <c r="L475" s="1">
        <f t="shared" si="265"/>
        <v>668.51999999999919</v>
      </c>
      <c r="M475" s="15">
        <v>0</v>
      </c>
      <c r="N475" s="15">
        <v>388.89999999999901</v>
      </c>
      <c r="P475" s="1">
        <f t="shared" si="252"/>
        <v>23268.559999999936</v>
      </c>
      <c r="Q475" s="109">
        <f t="shared" si="231"/>
        <v>22966.589999999942</v>
      </c>
      <c r="T475" s="15">
        <v>41.999999999999901</v>
      </c>
      <c r="U475" s="15">
        <v>1.06</v>
      </c>
      <c r="V475" s="15">
        <v>2.52999999999999</v>
      </c>
      <c r="W475" s="15">
        <v>8.35</v>
      </c>
      <c r="X475" s="15">
        <v>8.81</v>
      </c>
      <c r="Z475" s="1">
        <v>10.399999999999999</v>
      </c>
      <c r="AA475" s="1">
        <v>663.3</v>
      </c>
      <c r="AC475" s="1">
        <v>200</v>
      </c>
      <c r="AD475" s="1">
        <v>23700</v>
      </c>
      <c r="AE475" s="1">
        <v>14.9</v>
      </c>
      <c r="AF475" s="1">
        <v>45</v>
      </c>
      <c r="AI475" s="109"/>
      <c r="AJ475" s="109">
        <v>1.1000000000000001</v>
      </c>
      <c r="AK475" s="109"/>
      <c r="AL475" s="1">
        <v>0</v>
      </c>
      <c r="AM475" s="39"/>
      <c r="AN475" s="1"/>
      <c r="BF475" s="110">
        <v>5</v>
      </c>
      <c r="BH475" s="39"/>
      <c r="BI475" s="116">
        <v>6.8796747860881853</v>
      </c>
      <c r="BJ475" s="39">
        <v>424.76137143794307</v>
      </c>
      <c r="BK475" s="39">
        <v>496.66999999999945</v>
      </c>
      <c r="BM475" s="23"/>
      <c r="BN475" s="23"/>
      <c r="BO475" s="23"/>
      <c r="CG475" s="40">
        <v>13.917142857142858</v>
      </c>
      <c r="CH475" s="40">
        <v>60.752857142857138</v>
      </c>
      <c r="CI475" s="40">
        <v>0.79999999999999993</v>
      </c>
      <c r="CJ475" s="40">
        <v>11.865714285714287</v>
      </c>
      <c r="CK475" s="40">
        <v>17.529999999999998</v>
      </c>
      <c r="CL475" s="40">
        <v>0</v>
      </c>
      <c r="CM475" s="40">
        <v>0.89571428571428569</v>
      </c>
      <c r="CO475" s="6"/>
      <c r="CP475" s="6"/>
      <c r="CS475" s="1">
        <f t="shared" si="232"/>
        <v>15.4</v>
      </c>
      <c r="CT475" s="1">
        <f t="shared" si="233"/>
        <v>0</v>
      </c>
      <c r="CU475" s="1">
        <f t="shared" si="234"/>
        <v>10.399999999999999</v>
      </c>
      <c r="CV475" s="1">
        <f t="shared" si="235"/>
        <v>6.8796747860881853</v>
      </c>
      <c r="CW475" s="1">
        <v>0</v>
      </c>
      <c r="CX475" s="1">
        <v>0</v>
      </c>
      <c r="CY475" s="1">
        <f t="shared" si="260"/>
        <v>691.09999999999911</v>
      </c>
      <c r="CZ475" s="1">
        <f t="shared" si="261"/>
        <v>596.50000000000011</v>
      </c>
      <c r="DA475" s="1">
        <f t="shared" si="262"/>
        <v>656.1</v>
      </c>
      <c r="DB475" s="1">
        <f t="shared" si="263"/>
        <v>594.210701022389</v>
      </c>
      <c r="DC475" s="1"/>
      <c r="DD475" s="1">
        <f t="shared" si="264"/>
        <v>698.29310499999997</v>
      </c>
      <c r="DE475" s="39">
        <f t="shared" si="266"/>
        <v>683.51029370499987</v>
      </c>
      <c r="DH475" s="1">
        <f t="shared" si="244"/>
        <v>41.999999999999901</v>
      </c>
      <c r="DI475" s="1">
        <f t="shared" si="268"/>
        <v>388.89999999999901</v>
      </c>
      <c r="DJ475" s="1">
        <f t="shared" si="246"/>
        <v>330.56499999999915</v>
      </c>
      <c r="DK475" s="1">
        <f t="shared" si="247"/>
        <v>497.79199999999872</v>
      </c>
      <c r="DL475" s="23">
        <f t="shared" si="269"/>
        <v>448.01279999999883</v>
      </c>
      <c r="DM475" s="1" t="str">
        <f t="shared" si="248"/>
        <v/>
      </c>
      <c r="DN475" s="1" t="str">
        <f t="shared" si="249"/>
        <v/>
      </c>
      <c r="DO475" s="1">
        <f t="shared" si="250"/>
        <v>200</v>
      </c>
      <c r="DP475" s="1">
        <f t="shared" si="251"/>
        <v>45</v>
      </c>
      <c r="DR475" s="1">
        <f t="shared" si="270"/>
        <v>20491.193999999992</v>
      </c>
      <c r="DS475" s="1">
        <f t="shared" si="271"/>
        <v>24353.665279999987</v>
      </c>
      <c r="DT475" s="1">
        <f t="shared" si="256"/>
        <v>26461.29446399993</v>
      </c>
      <c r="DZ475" s="1">
        <f t="shared" si="257"/>
        <v>23268.559999999936</v>
      </c>
      <c r="EK475" s="1">
        <f t="shared" si="258"/>
        <v>127.71999999999994</v>
      </c>
    </row>
    <row r="476" spans="1:142" ht="12" customHeight="1">
      <c r="A476" s="1">
        <f t="shared" si="238"/>
        <v>31</v>
      </c>
      <c r="B476" s="4">
        <f t="shared" si="239"/>
        <v>41390</v>
      </c>
      <c r="C476" s="4">
        <f t="shared" si="240"/>
        <v>41396</v>
      </c>
      <c r="D476" s="5" t="s">
        <v>22</v>
      </c>
      <c r="E476" s="1">
        <v>4</v>
      </c>
      <c r="F476" s="5" t="s">
        <v>52</v>
      </c>
      <c r="G476" s="5" t="s">
        <v>51</v>
      </c>
      <c r="H476" s="5" t="s">
        <v>253</v>
      </c>
      <c r="I476" s="5"/>
      <c r="J476" s="5"/>
      <c r="K476" s="15">
        <v>9.1300000000000008</v>
      </c>
      <c r="L476" s="1">
        <f t="shared" si="265"/>
        <v>677.64999999999918</v>
      </c>
      <c r="M476" s="15">
        <v>4.87</v>
      </c>
      <c r="N476" s="15">
        <v>230.479999999999</v>
      </c>
      <c r="P476" s="1">
        <f t="shared" si="252"/>
        <v>23499.039999999935</v>
      </c>
      <c r="Q476" s="109">
        <f t="shared" si="231"/>
        <v>23197.069999999942</v>
      </c>
      <c r="T476" s="15">
        <v>28.000000000000004</v>
      </c>
      <c r="U476" s="15">
        <v>0.62</v>
      </c>
      <c r="V476" s="15">
        <v>2.52</v>
      </c>
      <c r="W476" s="15">
        <v>5.88</v>
      </c>
      <c r="X476" s="15">
        <v>5.88</v>
      </c>
      <c r="Z476" s="1">
        <v>7.4</v>
      </c>
      <c r="AA476" s="1">
        <v>670.69999999999993</v>
      </c>
      <c r="AC476" s="1">
        <v>200</v>
      </c>
      <c r="AD476" s="1">
        <v>23900</v>
      </c>
      <c r="AE476" s="1">
        <v>15.1</v>
      </c>
      <c r="AF476" s="1">
        <v>33</v>
      </c>
      <c r="AI476" s="109"/>
      <c r="AJ476" s="109">
        <v>0.7</v>
      </c>
      <c r="AK476" s="109"/>
      <c r="AL476" s="1">
        <v>0</v>
      </c>
      <c r="AM476" s="39"/>
      <c r="AN476" s="1"/>
      <c r="AT476" s="15">
        <v>25.06</v>
      </c>
      <c r="AY476" s="1">
        <v>2.92</v>
      </c>
      <c r="BC476" s="29">
        <v>14.26</v>
      </c>
      <c r="BD476" s="15"/>
      <c r="BE476" s="1">
        <v>25060</v>
      </c>
      <c r="BF476" s="110">
        <v>6</v>
      </c>
      <c r="BG476" s="15">
        <v>2590</v>
      </c>
      <c r="BH476" s="39"/>
      <c r="BI476" s="116">
        <v>6.412643668036325</v>
      </c>
      <c r="BJ476" s="39">
        <v>431.17401510597938</v>
      </c>
      <c r="BK476" s="39">
        <v>505.79999999999944</v>
      </c>
      <c r="BM476" s="23"/>
      <c r="BN476" s="23"/>
      <c r="BO476" s="23"/>
      <c r="CG476" s="40">
        <v>16.511428571428574</v>
      </c>
      <c r="CH476" s="40">
        <v>52.027142857142849</v>
      </c>
      <c r="CI476" s="40">
        <v>1.3057142857142858</v>
      </c>
      <c r="CJ476" s="40">
        <v>12.680000000000001</v>
      </c>
      <c r="CK476" s="40">
        <v>21.089999999999996</v>
      </c>
      <c r="CL476" s="40">
        <v>0</v>
      </c>
      <c r="CM476" s="40">
        <v>0.80142857142857138</v>
      </c>
      <c r="CO476" s="6"/>
      <c r="CP476" s="6"/>
      <c r="CS476" s="1">
        <f t="shared" si="232"/>
        <v>9.1300000000000008</v>
      </c>
      <c r="CT476" s="1">
        <f t="shared" si="233"/>
        <v>0</v>
      </c>
      <c r="CU476" s="1">
        <f t="shared" si="234"/>
        <v>7.4</v>
      </c>
      <c r="CV476" s="1">
        <f t="shared" si="235"/>
        <v>6.412643668036325</v>
      </c>
      <c r="CW476" s="1">
        <v>0</v>
      </c>
      <c r="CX476" s="1">
        <v>0</v>
      </c>
      <c r="CY476" s="1">
        <f t="shared" si="260"/>
        <v>700.22999999999911</v>
      </c>
      <c r="CZ476" s="1">
        <f t="shared" si="261"/>
        <v>596.50000000000011</v>
      </c>
      <c r="DA476" s="1">
        <f t="shared" si="262"/>
        <v>663.5</v>
      </c>
      <c r="DB476" s="1">
        <f t="shared" si="263"/>
        <v>600.62334469042537</v>
      </c>
      <c r="DC476" s="1"/>
      <c r="DD476" s="1">
        <f t="shared" si="264"/>
        <v>698.29310499999997</v>
      </c>
      <c r="DE476" s="39">
        <f t="shared" si="266"/>
        <v>683.51029370499987</v>
      </c>
      <c r="DH476" s="1">
        <f t="shared" si="244"/>
        <v>28.000000000000004</v>
      </c>
      <c r="DI476" s="1">
        <f t="shared" si="268"/>
        <v>230.479999999999</v>
      </c>
      <c r="DJ476" s="1">
        <f t="shared" si="246"/>
        <v>195.90799999999913</v>
      </c>
      <c r="DK476" s="1">
        <f t="shared" si="247"/>
        <v>295.01439999999872</v>
      </c>
      <c r="DL476" s="23">
        <f t="shared" si="269"/>
        <v>265.51295999999883</v>
      </c>
      <c r="DM476" s="1">
        <f t="shared" si="248"/>
        <v>25060</v>
      </c>
      <c r="DN476" s="1" t="str">
        <f t="shared" si="249"/>
        <v/>
      </c>
      <c r="DO476" s="1">
        <f t="shared" si="250"/>
        <v>200</v>
      </c>
      <c r="DP476" s="1">
        <f t="shared" si="251"/>
        <v>33</v>
      </c>
      <c r="DQ476" s="1">
        <v>5</v>
      </c>
      <c r="DR476" s="1">
        <f t="shared" si="270"/>
        <v>20687.101999999992</v>
      </c>
      <c r="DS476" s="1">
        <f t="shared" si="271"/>
        <v>24619.178239999987</v>
      </c>
      <c r="DT476" s="130">
        <f t="shared" si="256"/>
        <v>26726.80742399993</v>
      </c>
      <c r="DZ476" s="130">
        <f t="shared" si="257"/>
        <v>23499.039999999935</v>
      </c>
      <c r="EK476" s="1">
        <f t="shared" si="258"/>
        <v>132.58999999999995</v>
      </c>
    </row>
    <row r="477" spans="1:142" ht="12" customHeight="1">
      <c r="A477" s="1">
        <f t="shared" si="238"/>
        <v>32</v>
      </c>
      <c r="B477" s="4">
        <f t="shared" si="239"/>
        <v>41397</v>
      </c>
      <c r="C477" s="4">
        <f t="shared" si="240"/>
        <v>41403</v>
      </c>
      <c r="D477" s="5" t="s">
        <v>22</v>
      </c>
      <c r="E477" s="1">
        <v>4</v>
      </c>
      <c r="F477" s="1" t="s">
        <v>52</v>
      </c>
      <c r="G477" s="5" t="s">
        <v>51</v>
      </c>
      <c r="H477" s="5" t="s">
        <v>253</v>
      </c>
      <c r="I477" s="5"/>
      <c r="J477" s="5"/>
      <c r="K477" s="15">
        <v>13.92</v>
      </c>
      <c r="L477" s="1">
        <f t="shared" si="265"/>
        <v>691.56999999999914</v>
      </c>
      <c r="M477" s="15">
        <v>0</v>
      </c>
      <c r="N477" s="15">
        <v>287.33999999999901</v>
      </c>
      <c r="P477" s="1">
        <f t="shared" si="252"/>
        <v>23786.379999999936</v>
      </c>
      <c r="Q477" s="109">
        <f t="shared" si="231"/>
        <v>23484.409999999942</v>
      </c>
      <c r="T477" s="15">
        <v>28.000000000000004</v>
      </c>
      <c r="U477" s="15">
        <v>0.62</v>
      </c>
      <c r="V477" s="15">
        <v>2.06</v>
      </c>
      <c r="W477" s="15">
        <v>5.65</v>
      </c>
      <c r="X477" s="15">
        <v>5.65</v>
      </c>
      <c r="AI477" s="109"/>
      <c r="AJ477" s="109"/>
      <c r="AK477" s="109"/>
      <c r="AL477" s="1">
        <v>0</v>
      </c>
      <c r="AM477" s="39"/>
      <c r="AN477" s="1"/>
      <c r="BF477" s="110">
        <v>6</v>
      </c>
      <c r="BH477" s="39"/>
      <c r="BI477" s="116">
        <v>3.8767455559639061</v>
      </c>
      <c r="BJ477" s="39">
        <v>435.05076066194329</v>
      </c>
      <c r="BK477" s="39">
        <v>519.71999999999946</v>
      </c>
      <c r="BL477" s="15"/>
      <c r="BM477" s="29"/>
      <c r="BN477" s="23"/>
      <c r="BO477" s="29"/>
      <c r="BP477" s="15"/>
      <c r="BQ477" s="15"/>
      <c r="BR477" s="15"/>
      <c r="BS477" s="15"/>
      <c r="BT477" s="15"/>
      <c r="BU477" s="15"/>
      <c r="BV477" s="15"/>
      <c r="BW477" s="15"/>
      <c r="BX477" s="40"/>
      <c r="BY477" s="52"/>
      <c r="BZ477" s="15"/>
      <c r="CA477" s="15"/>
      <c r="CB477" s="25"/>
      <c r="CC477" s="15"/>
      <c r="CD477" s="15"/>
      <c r="CE477" s="15"/>
      <c r="CF477" s="15"/>
      <c r="CG477" s="40">
        <v>11.912857142857144</v>
      </c>
      <c r="CH477" s="40">
        <v>50.888571428571424</v>
      </c>
      <c r="CI477" s="40">
        <v>1.06</v>
      </c>
      <c r="CJ477" s="40">
        <v>13.141428571428573</v>
      </c>
      <c r="CK477" s="40">
        <v>21.32</v>
      </c>
      <c r="CL477" s="40">
        <v>0</v>
      </c>
      <c r="CM477" s="40">
        <v>1.5757142857142858</v>
      </c>
      <c r="CO477" s="6"/>
      <c r="CP477" s="6"/>
      <c r="CS477" s="1">
        <f t="shared" si="232"/>
        <v>13.92</v>
      </c>
      <c r="CT477" s="1">
        <f t="shared" si="233"/>
        <v>0</v>
      </c>
      <c r="CU477" s="1">
        <f t="shared" si="234"/>
        <v>0</v>
      </c>
      <c r="CV477" s="1">
        <f t="shared" si="235"/>
        <v>3.8767455559639061</v>
      </c>
      <c r="CW477" s="1">
        <v>0</v>
      </c>
      <c r="CX477" s="1">
        <v>0</v>
      </c>
      <c r="CY477" s="12">
        <f t="shared" si="260"/>
        <v>714.14999999999907</v>
      </c>
      <c r="CZ477" s="12">
        <f t="shared" si="261"/>
        <v>596.50000000000011</v>
      </c>
      <c r="DA477" s="12">
        <f t="shared" si="262"/>
        <v>663.5</v>
      </c>
      <c r="DB477" s="12">
        <f t="shared" si="263"/>
        <v>604.50009024638928</v>
      </c>
      <c r="DC477" s="12"/>
      <c r="DD477" s="12">
        <f t="shared" si="264"/>
        <v>698.29310499999997</v>
      </c>
      <c r="DE477" s="39">
        <f t="shared" si="266"/>
        <v>683.51029370499987</v>
      </c>
      <c r="DH477" s="1">
        <f t="shared" si="244"/>
        <v>28.000000000000004</v>
      </c>
      <c r="DI477" s="1">
        <f t="shared" si="268"/>
        <v>287.33999999999901</v>
      </c>
      <c r="DJ477" s="1">
        <f t="shared" si="246"/>
        <v>244.23899999999915</v>
      </c>
      <c r="DK477" s="1">
        <f t="shared" si="247"/>
        <v>367.79519999999872</v>
      </c>
      <c r="DL477" s="23">
        <f t="shared" si="269"/>
        <v>331.01567999999884</v>
      </c>
      <c r="DM477" s="1" t="str">
        <f t="shared" si="248"/>
        <v/>
      </c>
      <c r="DN477" s="1" t="str">
        <f t="shared" si="249"/>
        <v/>
      </c>
      <c r="DO477" s="1">
        <f t="shared" si="250"/>
        <v>0</v>
      </c>
      <c r="DP477" s="1">
        <f t="shared" si="251"/>
        <v>0</v>
      </c>
      <c r="DR477" s="1">
        <f t="shared" si="270"/>
        <v>20931.340999999989</v>
      </c>
      <c r="DS477" s="1">
        <f t="shared" si="271"/>
        <v>24950.193919999987</v>
      </c>
      <c r="DT477" s="1">
        <f t="shared" si="256"/>
        <v>27057.82310399993</v>
      </c>
      <c r="DZ477" s="1">
        <f t="shared" si="257"/>
        <v>23786.379999999936</v>
      </c>
      <c r="EK477" s="1">
        <f t="shared" si="258"/>
        <v>132.58999999999995</v>
      </c>
    </row>
    <row r="478" spans="1:142" ht="12" customHeight="1">
      <c r="A478" s="1">
        <f t="shared" si="238"/>
        <v>33</v>
      </c>
      <c r="B478" s="4">
        <f t="shared" si="239"/>
        <v>41404</v>
      </c>
      <c r="C478" s="4">
        <f t="shared" si="240"/>
        <v>41410</v>
      </c>
      <c r="D478" s="5" t="s">
        <v>22</v>
      </c>
      <c r="E478" s="1">
        <v>4</v>
      </c>
      <c r="F478" s="1" t="s">
        <v>52</v>
      </c>
      <c r="G478" s="5" t="s">
        <v>51</v>
      </c>
      <c r="H478" s="5" t="s">
        <v>253</v>
      </c>
      <c r="I478" s="5"/>
      <c r="J478" s="5"/>
      <c r="K478" s="15">
        <v>7.5199999999999898</v>
      </c>
      <c r="L478" s="1">
        <f t="shared" si="265"/>
        <v>699.08999999999912</v>
      </c>
      <c r="M478" s="15">
        <v>1.6599999999999899</v>
      </c>
      <c r="N478" s="15">
        <v>190.36</v>
      </c>
      <c r="P478" s="1">
        <f t="shared" si="252"/>
        <v>23976.739999999936</v>
      </c>
      <c r="Q478" s="109">
        <f t="shared" si="231"/>
        <v>23674.769999999942</v>
      </c>
      <c r="T478" s="15">
        <v>23.999999999999901</v>
      </c>
      <c r="U478" s="15">
        <v>0.51</v>
      </c>
      <c r="V478" s="15">
        <v>2.52999999999999</v>
      </c>
      <c r="W478" s="15"/>
      <c r="X478" s="15"/>
      <c r="AI478" s="109"/>
      <c r="AJ478" s="109"/>
      <c r="AK478" s="109"/>
      <c r="AL478" s="1">
        <v>0</v>
      </c>
      <c r="AM478" s="39"/>
      <c r="AN478" s="1"/>
      <c r="BF478" s="110">
        <v>6</v>
      </c>
      <c r="BI478" s="15"/>
      <c r="BJ478" s="15"/>
      <c r="BK478" s="15"/>
      <c r="BL478" s="15"/>
      <c r="BM478" s="29"/>
      <c r="BN478" s="23"/>
      <c r="BO478" s="29"/>
      <c r="BP478" s="15"/>
      <c r="BQ478" s="15"/>
      <c r="BR478" s="15"/>
      <c r="BS478" s="15"/>
      <c r="BT478" s="15"/>
      <c r="BU478" s="15"/>
      <c r="BV478" s="15"/>
      <c r="BW478" s="15"/>
      <c r="BX478" s="40"/>
      <c r="BY478" s="52"/>
      <c r="BZ478" s="15"/>
      <c r="CA478" s="15"/>
      <c r="CB478" s="25"/>
      <c r="CC478" s="15"/>
      <c r="CD478" s="15"/>
      <c r="CE478" s="15"/>
      <c r="CF478" s="15"/>
      <c r="CG478" s="40">
        <v>12.858571428571427</v>
      </c>
      <c r="CH478" s="40">
        <v>51.79</v>
      </c>
      <c r="CI478" s="40">
        <v>1.0457142857142858</v>
      </c>
      <c r="CJ478" s="40">
        <v>11.762857142857143</v>
      </c>
      <c r="CK478" s="40">
        <v>18.54</v>
      </c>
      <c r="CL478" s="40">
        <v>0</v>
      </c>
      <c r="CM478" s="40">
        <v>1.2842857142857143</v>
      </c>
      <c r="CO478" s="6"/>
      <c r="CP478" s="6"/>
      <c r="CS478" s="1">
        <f t="shared" si="232"/>
        <v>7.5199999999999898</v>
      </c>
      <c r="CT478" s="1">
        <f t="shared" si="233"/>
        <v>0</v>
      </c>
      <c r="CU478" s="1">
        <f t="shared" si="234"/>
        <v>0</v>
      </c>
      <c r="CV478" s="1"/>
      <c r="CW478" s="1">
        <v>0</v>
      </c>
      <c r="CX478" s="1">
        <v>0</v>
      </c>
      <c r="CY478" s="1"/>
      <c r="CZ478" s="1"/>
      <c r="DA478" s="1"/>
      <c r="DB478" s="1"/>
      <c r="DC478" s="1"/>
      <c r="DD478" s="1"/>
      <c r="DH478" s="1">
        <f t="shared" si="244"/>
        <v>23.999999999999901</v>
      </c>
      <c r="DI478" s="1">
        <f t="shared" si="268"/>
        <v>190.36</v>
      </c>
      <c r="DJ478" s="1">
        <f t="shared" si="246"/>
        <v>161.80600000000001</v>
      </c>
      <c r="DK478" s="1">
        <f t="shared" si="247"/>
        <v>243.66080000000002</v>
      </c>
      <c r="DL478" s="23">
        <f t="shared" si="269"/>
        <v>219.29472000000001</v>
      </c>
      <c r="DM478" s="1" t="str">
        <f t="shared" si="248"/>
        <v/>
      </c>
      <c r="DN478" s="1" t="str">
        <f t="shared" si="249"/>
        <v/>
      </c>
      <c r="DO478" s="1">
        <f t="shared" si="250"/>
        <v>0</v>
      </c>
      <c r="DP478" s="1">
        <f t="shared" si="251"/>
        <v>0</v>
      </c>
      <c r="DR478" s="1">
        <f t="shared" si="270"/>
        <v>21093.14699999999</v>
      </c>
      <c r="DS478" s="1">
        <f t="shared" si="271"/>
        <v>25169.488639999989</v>
      </c>
      <c r="DT478" s="1">
        <f t="shared" si="256"/>
        <v>27277.117823999932</v>
      </c>
      <c r="DZ478" s="1">
        <f t="shared" si="257"/>
        <v>23976.739999999936</v>
      </c>
      <c r="EK478" s="1">
        <f t="shared" si="258"/>
        <v>134.24999999999994</v>
      </c>
    </row>
    <row r="479" spans="1:142" ht="12" customHeight="1">
      <c r="A479" s="1">
        <f t="shared" si="238"/>
        <v>34</v>
      </c>
      <c r="B479" s="4">
        <f t="shared" si="239"/>
        <v>41411</v>
      </c>
      <c r="C479" s="4">
        <f t="shared" si="240"/>
        <v>41417</v>
      </c>
      <c r="D479" s="5" t="s">
        <v>22</v>
      </c>
      <c r="E479" s="1">
        <v>4</v>
      </c>
      <c r="F479" s="1" t="s">
        <v>52</v>
      </c>
      <c r="G479" s="5" t="s">
        <v>51</v>
      </c>
      <c r="H479" s="5" t="s">
        <v>253</v>
      </c>
      <c r="I479" s="5"/>
      <c r="J479" s="5"/>
      <c r="K479" s="15">
        <v>5.1100000000000003</v>
      </c>
      <c r="L479" s="1">
        <f t="shared" si="265"/>
        <v>704.19999999999914</v>
      </c>
      <c r="M479" s="15">
        <v>2.0899999999999901</v>
      </c>
      <c r="N479" s="15">
        <v>127.8</v>
      </c>
      <c r="P479" s="1">
        <f t="shared" si="252"/>
        <v>24104.539999999935</v>
      </c>
      <c r="Q479" s="109">
        <f t="shared" si="231"/>
        <v>23802.569999999942</v>
      </c>
      <c r="T479" s="15">
        <v>20.999999999999901</v>
      </c>
      <c r="U479" s="15">
        <v>0.44</v>
      </c>
      <c r="V479" s="15">
        <v>2.5</v>
      </c>
      <c r="W479" s="15">
        <v>3.15</v>
      </c>
      <c r="X479" s="15">
        <v>3.15</v>
      </c>
      <c r="AI479" s="109"/>
      <c r="AJ479" s="109"/>
      <c r="AK479" s="109"/>
      <c r="AL479" s="1">
        <v>0</v>
      </c>
      <c r="AM479" s="39"/>
      <c r="AN479" s="1"/>
      <c r="BF479" s="110">
        <v>6</v>
      </c>
      <c r="BI479" s="15"/>
      <c r="BJ479" s="15"/>
      <c r="BK479" s="15"/>
      <c r="BL479" s="15"/>
      <c r="BM479" s="29"/>
      <c r="BN479" s="23"/>
      <c r="BO479" s="29"/>
      <c r="BP479" s="15"/>
      <c r="BQ479" s="15"/>
      <c r="BR479" s="15"/>
      <c r="BS479" s="15"/>
      <c r="BT479" s="15"/>
      <c r="BU479" s="15"/>
      <c r="BV479" s="15"/>
      <c r="BW479" s="15"/>
      <c r="BX479" s="40"/>
      <c r="BY479" s="52"/>
      <c r="BZ479" s="15"/>
      <c r="CA479" s="15"/>
      <c r="CB479" s="25"/>
      <c r="CC479" s="15"/>
      <c r="CD479" s="15"/>
      <c r="CE479" s="15"/>
      <c r="CF479" s="15"/>
      <c r="CG479" s="40">
        <v>14.55857142857143</v>
      </c>
      <c r="CH479" s="40">
        <v>57.211428571428577</v>
      </c>
      <c r="CI479" s="40">
        <v>0.88285714285714278</v>
      </c>
      <c r="CJ479" s="40">
        <v>10.261428571428571</v>
      </c>
      <c r="CK479" s="40">
        <v>15.91</v>
      </c>
      <c r="CL479" s="40">
        <v>0</v>
      </c>
      <c r="CM479" s="40">
        <v>1.2657142857142856</v>
      </c>
      <c r="CO479" s="6"/>
      <c r="CP479" s="6"/>
      <c r="CS479" s="1">
        <f t="shared" si="232"/>
        <v>5.1100000000000003</v>
      </c>
      <c r="CT479" s="1">
        <f t="shared" si="233"/>
        <v>0</v>
      </c>
      <c r="CU479" s="1">
        <f t="shared" si="234"/>
        <v>0</v>
      </c>
      <c r="CV479" s="1"/>
      <c r="CW479" s="1">
        <v>0</v>
      </c>
      <c r="CX479" s="1">
        <v>0</v>
      </c>
      <c r="CY479" s="1"/>
      <c r="CZ479" s="1"/>
      <c r="DA479" s="1"/>
      <c r="DB479" s="1"/>
      <c r="DC479" s="1"/>
      <c r="DD479" s="1"/>
      <c r="DH479" s="1">
        <f t="shared" si="244"/>
        <v>20.999999999999901</v>
      </c>
      <c r="DI479" s="1">
        <f t="shared" si="268"/>
        <v>127.8</v>
      </c>
      <c r="DJ479" s="1">
        <f t="shared" si="246"/>
        <v>108.63</v>
      </c>
      <c r="DK479" s="1">
        <f t="shared" si="247"/>
        <v>163.584</v>
      </c>
      <c r="DL479" s="23">
        <f t="shared" si="269"/>
        <v>147.22560000000001</v>
      </c>
      <c r="DM479" s="1" t="str">
        <f t="shared" si="248"/>
        <v/>
      </c>
      <c r="DN479" s="1" t="str">
        <f t="shared" si="249"/>
        <v/>
      </c>
      <c r="DO479" s="1">
        <f t="shared" si="250"/>
        <v>0</v>
      </c>
      <c r="DP479" s="1">
        <f t="shared" si="251"/>
        <v>0</v>
      </c>
      <c r="DR479" s="1">
        <f t="shared" si="270"/>
        <v>21201.776999999991</v>
      </c>
      <c r="DS479" s="1">
        <f t="shared" si="271"/>
        <v>25316.71423999999</v>
      </c>
      <c r="DT479" s="1">
        <f t="shared" si="256"/>
        <v>27424.343423999933</v>
      </c>
      <c r="DZ479" s="1">
        <f t="shared" si="257"/>
        <v>24104.539999999935</v>
      </c>
      <c r="EK479" s="1">
        <f t="shared" si="258"/>
        <v>136.33999999999995</v>
      </c>
    </row>
    <row r="480" spans="1:142" ht="12" customHeight="1">
      <c r="A480" s="1">
        <f t="shared" si="238"/>
        <v>35</v>
      </c>
      <c r="B480" s="4">
        <f t="shared" si="239"/>
        <v>41418</v>
      </c>
      <c r="C480" s="4">
        <f t="shared" si="240"/>
        <v>41424</v>
      </c>
      <c r="D480" s="5" t="s">
        <v>22</v>
      </c>
      <c r="E480" s="1">
        <v>4</v>
      </c>
      <c r="F480" s="1" t="s">
        <v>52</v>
      </c>
      <c r="G480" s="5" t="s">
        <v>51</v>
      </c>
      <c r="H480" s="5" t="s">
        <v>253</v>
      </c>
      <c r="I480" s="5"/>
      <c r="J480" s="5"/>
      <c r="K480" s="15">
        <v>5.65</v>
      </c>
      <c r="L480" s="1">
        <f t="shared" si="265"/>
        <v>709.84999999999911</v>
      </c>
      <c r="M480" s="15">
        <v>2.25</v>
      </c>
      <c r="N480" s="15">
        <v>122.47</v>
      </c>
      <c r="P480" s="1">
        <f t="shared" si="252"/>
        <v>24227.009999999937</v>
      </c>
      <c r="Q480" s="109">
        <f t="shared" si="231"/>
        <v>23925.039999999943</v>
      </c>
      <c r="T480" s="15">
        <v>20.999999999999901</v>
      </c>
      <c r="U480" s="15">
        <v>0.44</v>
      </c>
      <c r="V480" s="15">
        <v>2.1699999999999902</v>
      </c>
      <c r="W480" s="15">
        <v>3.73</v>
      </c>
      <c r="X480" s="15">
        <v>3.73</v>
      </c>
      <c r="AI480" s="109"/>
      <c r="AJ480" s="109"/>
      <c r="AK480" s="1">
        <f>AE476/(AD476/1000)</f>
        <v>0.63179916317991636</v>
      </c>
      <c r="AL480" s="1">
        <v>0</v>
      </c>
      <c r="AM480" s="39"/>
      <c r="AN480" s="1"/>
      <c r="BF480" s="110">
        <v>6</v>
      </c>
      <c r="BI480" s="15"/>
      <c r="BJ480" s="15"/>
      <c r="BK480" s="15"/>
      <c r="BL480" s="15"/>
      <c r="BM480" s="29"/>
      <c r="BN480" s="23"/>
      <c r="BO480" s="29"/>
      <c r="BP480" s="15"/>
      <c r="BQ480" s="15"/>
      <c r="BR480" s="15"/>
      <c r="BS480" s="15"/>
      <c r="BT480" s="15"/>
      <c r="BU480" s="15"/>
      <c r="BV480" s="15"/>
      <c r="BW480" s="15"/>
      <c r="BX480" s="40"/>
      <c r="BY480" s="52"/>
      <c r="BZ480" s="15"/>
      <c r="CA480" s="15"/>
      <c r="CB480" s="25"/>
      <c r="CC480" s="15"/>
      <c r="CD480" s="15"/>
      <c r="CE480" s="15"/>
      <c r="CF480" s="15"/>
      <c r="CG480" s="40">
        <v>14.38</v>
      </c>
      <c r="CH480" s="40">
        <v>52.214285714285715</v>
      </c>
      <c r="CI480" s="40">
        <v>1.077142857142857</v>
      </c>
      <c r="CJ480" s="40">
        <v>7.8142857142857141</v>
      </c>
      <c r="CK480" s="40">
        <v>17.049999999999997</v>
      </c>
      <c r="CL480" s="40">
        <v>0</v>
      </c>
      <c r="CM480" s="40">
        <v>1.705714285714286</v>
      </c>
      <c r="CO480" s="6"/>
      <c r="CP480" s="6"/>
      <c r="CS480" s="1">
        <f t="shared" si="232"/>
        <v>5.65</v>
      </c>
      <c r="CT480" s="1">
        <f t="shared" si="233"/>
        <v>0</v>
      </c>
      <c r="CU480" s="1">
        <f t="shared" si="234"/>
        <v>0</v>
      </c>
      <c r="CV480" s="1"/>
      <c r="CW480" s="1">
        <v>0</v>
      </c>
      <c r="CX480" s="1">
        <v>0</v>
      </c>
      <c r="CY480" s="1"/>
      <c r="CZ480" s="1"/>
      <c r="DA480" s="1"/>
      <c r="DB480" s="1"/>
      <c r="DC480" s="1"/>
      <c r="DD480" s="1"/>
      <c r="DH480" s="1">
        <f t="shared" si="244"/>
        <v>20.999999999999901</v>
      </c>
      <c r="DI480" s="1">
        <f t="shared" si="268"/>
        <v>122.47</v>
      </c>
      <c r="DJ480" s="1">
        <f t="shared" si="246"/>
        <v>104.09949999999999</v>
      </c>
      <c r="DK480" s="1">
        <f t="shared" si="247"/>
        <v>156.76160000000002</v>
      </c>
      <c r="DL480" s="23">
        <f t="shared" si="269"/>
        <v>141.08544000000001</v>
      </c>
      <c r="DM480" s="1" t="str">
        <f t="shared" si="248"/>
        <v/>
      </c>
      <c r="DN480" s="1" t="str">
        <f t="shared" si="249"/>
        <v/>
      </c>
      <c r="DO480" s="1">
        <f t="shared" si="250"/>
        <v>0</v>
      </c>
      <c r="DP480" s="1">
        <f t="shared" si="251"/>
        <v>0</v>
      </c>
      <c r="DQ480" s="1" t="s">
        <v>382</v>
      </c>
      <c r="DR480" s="1">
        <f t="shared" si="270"/>
        <v>21305.876499999991</v>
      </c>
      <c r="DS480" s="1">
        <f t="shared" si="271"/>
        <v>25457.799679999989</v>
      </c>
      <c r="DT480" s="1">
        <f t="shared" si="256"/>
        <v>27565.428863999932</v>
      </c>
      <c r="DU480" s="1">
        <f>BC476*1000</f>
        <v>14260</v>
      </c>
      <c r="DV480" s="1">
        <f>DU480/DS480</f>
        <v>0.56014267451412381</v>
      </c>
      <c r="DW480" s="1">
        <f>DU480/DT480</f>
        <v>0.51731464329304744</v>
      </c>
      <c r="DZ480" s="1">
        <f t="shared" si="257"/>
        <v>24227.009999999937</v>
      </c>
      <c r="EA480" s="1">
        <f>DU480/DZ480</f>
        <v>0.58859925347783471</v>
      </c>
      <c r="ED480" s="1">
        <f>SUM(M458:M480)</f>
        <v>138.16999999999993</v>
      </c>
      <c r="EE480" s="1">
        <f>SUM(K458:K480)</f>
        <v>709.84999999999911</v>
      </c>
      <c r="EF480" s="1">
        <f>ED480/EE480</f>
        <v>0.19464675635697698</v>
      </c>
      <c r="EK480" s="1">
        <f t="shared" si="258"/>
        <v>138.58999999999995</v>
      </c>
      <c r="EL480" s="2">
        <f>EK480/L480*100</f>
        <v>19.523843065436377</v>
      </c>
    </row>
    <row r="481" spans="1:141" ht="12" customHeight="1">
      <c r="A481" s="1">
        <v>-17</v>
      </c>
      <c r="B481" s="4">
        <v>41053</v>
      </c>
      <c r="C481" s="4">
        <v>41060</v>
      </c>
      <c r="D481" s="5" t="s">
        <v>22</v>
      </c>
      <c r="E481" s="1">
        <v>5</v>
      </c>
      <c r="F481" s="5" t="s">
        <v>13</v>
      </c>
      <c r="BC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I481" s="1"/>
      <c r="DJ481" s="1"/>
      <c r="DK481" s="1">
        <f t="shared" si="229"/>
        <v>0</v>
      </c>
      <c r="DL481" s="1">
        <f t="shared" si="230"/>
        <v>0</v>
      </c>
      <c r="DT481" s="1"/>
      <c r="DZ481" s="1"/>
      <c r="EK481" s="1">
        <f t="shared" si="258"/>
        <v>138.58999999999995</v>
      </c>
    </row>
    <row r="482" spans="1:141" ht="12" customHeight="1">
      <c r="A482" s="1">
        <v>-16</v>
      </c>
      <c r="B482" s="4">
        <v>41060</v>
      </c>
      <c r="C482" s="4">
        <v>41067</v>
      </c>
      <c r="D482" s="5" t="s">
        <v>22</v>
      </c>
      <c r="E482" s="1">
        <v>5</v>
      </c>
      <c r="F482" s="5" t="s">
        <v>13</v>
      </c>
      <c r="BC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I482" s="1"/>
      <c r="DJ482" s="1"/>
      <c r="DK482" s="1">
        <f t="shared" si="229"/>
        <v>0</v>
      </c>
      <c r="DL482" s="1">
        <f t="shared" si="230"/>
        <v>0</v>
      </c>
      <c r="DT482" s="1"/>
      <c r="DZ482" s="1"/>
    </row>
    <row r="483" spans="1:141" ht="12" customHeight="1">
      <c r="A483" s="1">
        <v>-15</v>
      </c>
      <c r="B483" s="4">
        <v>41067</v>
      </c>
      <c r="C483" s="4">
        <v>41074</v>
      </c>
      <c r="D483" s="5" t="s">
        <v>22</v>
      </c>
      <c r="E483" s="1">
        <v>5</v>
      </c>
      <c r="F483" s="5" t="s">
        <v>13</v>
      </c>
      <c r="BC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I483" s="1"/>
      <c r="DJ483" s="1"/>
      <c r="DK483" s="1">
        <f t="shared" ref="DK483:DK546" si="273">DI483*1.36</f>
        <v>0</v>
      </c>
      <c r="DL483" s="1">
        <f t="shared" ref="DL483:DL546" si="274">DK483*0.85</f>
        <v>0</v>
      </c>
      <c r="DT483" s="1"/>
      <c r="DZ483" s="1"/>
    </row>
    <row r="484" spans="1:141" ht="12" customHeight="1">
      <c r="A484" s="1">
        <v>-14</v>
      </c>
      <c r="B484" s="4">
        <v>41074</v>
      </c>
      <c r="C484" s="4">
        <v>41081</v>
      </c>
      <c r="D484" s="5" t="s">
        <v>22</v>
      </c>
      <c r="E484" s="1">
        <v>5</v>
      </c>
      <c r="F484" s="5" t="s">
        <v>13</v>
      </c>
      <c r="AR484" s="1">
        <v>15.2</v>
      </c>
      <c r="BC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I484" s="1"/>
      <c r="DJ484" s="1"/>
      <c r="DK484" s="1">
        <f t="shared" si="273"/>
        <v>0</v>
      </c>
      <c r="DL484" s="1">
        <f t="shared" si="274"/>
        <v>0</v>
      </c>
      <c r="DT484" s="1"/>
      <c r="DZ484" s="1"/>
    </row>
    <row r="485" spans="1:141" ht="12" customHeight="1">
      <c r="A485" s="1">
        <v>-13</v>
      </c>
      <c r="B485" s="4">
        <v>41081</v>
      </c>
      <c r="C485" s="4">
        <v>41088</v>
      </c>
      <c r="D485" s="5" t="s">
        <v>22</v>
      </c>
      <c r="E485" s="1">
        <v>5</v>
      </c>
      <c r="F485" s="5" t="s">
        <v>13</v>
      </c>
      <c r="AR485" s="1">
        <v>5.04</v>
      </c>
      <c r="BC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I485" s="1"/>
      <c r="DJ485" s="1"/>
      <c r="DK485" s="1">
        <f t="shared" si="273"/>
        <v>0</v>
      </c>
      <c r="DL485" s="1">
        <f t="shared" si="274"/>
        <v>0</v>
      </c>
      <c r="DT485" s="1"/>
      <c r="DZ485" s="1"/>
    </row>
    <row r="486" spans="1:141" ht="12" customHeight="1">
      <c r="A486" s="1">
        <v>-12</v>
      </c>
      <c r="B486" s="4">
        <v>41088</v>
      </c>
      <c r="C486" s="4">
        <v>41095</v>
      </c>
      <c r="D486" s="5" t="s">
        <v>22</v>
      </c>
      <c r="E486" s="1">
        <v>5</v>
      </c>
      <c r="F486" s="5" t="s">
        <v>13</v>
      </c>
      <c r="AR486" s="1">
        <v>8.75</v>
      </c>
      <c r="BC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I486" s="1"/>
      <c r="DJ486" s="1"/>
      <c r="DK486" s="1">
        <f t="shared" si="273"/>
        <v>0</v>
      </c>
      <c r="DL486" s="1">
        <f t="shared" si="274"/>
        <v>0</v>
      </c>
      <c r="DT486" s="1"/>
      <c r="DZ486" s="1"/>
    </row>
    <row r="487" spans="1:141" ht="12" customHeight="1">
      <c r="A487" s="1">
        <v>-11</v>
      </c>
      <c r="B487" s="4">
        <v>41095</v>
      </c>
      <c r="C487" s="4">
        <v>41102</v>
      </c>
      <c r="D487" s="5" t="s">
        <v>22</v>
      </c>
      <c r="E487" s="1">
        <v>5</v>
      </c>
      <c r="F487" s="5" t="s">
        <v>13</v>
      </c>
      <c r="AR487" s="1">
        <v>8.75</v>
      </c>
      <c r="BC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I487" s="1"/>
      <c r="DJ487" s="1"/>
      <c r="DK487" s="1">
        <f t="shared" si="273"/>
        <v>0</v>
      </c>
      <c r="DL487" s="1">
        <f t="shared" si="274"/>
        <v>0</v>
      </c>
      <c r="DT487" s="1"/>
      <c r="DZ487" s="1"/>
    </row>
    <row r="488" spans="1:141" ht="12" customHeight="1">
      <c r="A488" s="1">
        <v>-10</v>
      </c>
      <c r="B488" s="4">
        <v>41102</v>
      </c>
      <c r="C488" s="4">
        <v>41109</v>
      </c>
      <c r="D488" s="5" t="s">
        <v>22</v>
      </c>
      <c r="E488" s="1">
        <v>5</v>
      </c>
      <c r="F488" s="5" t="s">
        <v>13</v>
      </c>
      <c r="AR488" s="1">
        <v>3.5</v>
      </c>
      <c r="BC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I488" s="1"/>
      <c r="DJ488" s="1"/>
      <c r="DK488" s="1">
        <f t="shared" si="273"/>
        <v>0</v>
      </c>
      <c r="DL488" s="1">
        <f t="shared" si="274"/>
        <v>0</v>
      </c>
      <c r="DT488" s="1"/>
      <c r="DZ488" s="1"/>
    </row>
    <row r="489" spans="1:141" ht="12" customHeight="1">
      <c r="A489" s="1">
        <v>-9</v>
      </c>
      <c r="B489" s="4">
        <v>41109</v>
      </c>
      <c r="C489" s="4">
        <v>41116</v>
      </c>
      <c r="D489" s="5" t="s">
        <v>22</v>
      </c>
      <c r="E489" s="1">
        <v>5</v>
      </c>
      <c r="F489" s="5" t="s">
        <v>13</v>
      </c>
      <c r="AR489" s="1">
        <v>3.78</v>
      </c>
      <c r="BC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I489" s="1"/>
      <c r="DJ489" s="1"/>
      <c r="DK489" s="1">
        <f t="shared" si="273"/>
        <v>0</v>
      </c>
      <c r="DL489" s="1">
        <f t="shared" si="274"/>
        <v>0</v>
      </c>
      <c r="DT489" s="1"/>
      <c r="DZ489" s="1"/>
    </row>
    <row r="490" spans="1:141" ht="12" customHeight="1">
      <c r="A490" s="1">
        <v>-8</v>
      </c>
      <c r="B490" s="4">
        <v>41116</v>
      </c>
      <c r="C490" s="4">
        <v>41123</v>
      </c>
      <c r="D490" s="5" t="s">
        <v>22</v>
      </c>
      <c r="E490" s="1">
        <v>5</v>
      </c>
      <c r="F490" s="5" t="s">
        <v>13</v>
      </c>
      <c r="AR490" s="1">
        <v>9.8000000000000007</v>
      </c>
      <c r="BC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I490" s="1"/>
      <c r="DJ490" s="1"/>
      <c r="DK490" s="1">
        <f t="shared" si="273"/>
        <v>0</v>
      </c>
      <c r="DL490" s="1">
        <f t="shared" si="274"/>
        <v>0</v>
      </c>
      <c r="DT490" s="1"/>
      <c r="DZ490" s="1"/>
    </row>
    <row r="491" spans="1:141" ht="12" customHeight="1">
      <c r="A491" s="1">
        <v>-7</v>
      </c>
      <c r="B491" s="4">
        <v>41123</v>
      </c>
      <c r="C491" s="4">
        <v>41130</v>
      </c>
      <c r="D491" s="5" t="s">
        <v>22</v>
      </c>
      <c r="E491" s="1">
        <v>5</v>
      </c>
      <c r="F491" s="5" t="s">
        <v>13</v>
      </c>
      <c r="AR491" s="1">
        <v>4.34</v>
      </c>
      <c r="BC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I491" s="1"/>
      <c r="DJ491" s="1"/>
      <c r="DK491" s="1">
        <f t="shared" si="273"/>
        <v>0</v>
      </c>
      <c r="DL491" s="1">
        <f t="shared" si="274"/>
        <v>0</v>
      </c>
      <c r="DT491" s="1"/>
      <c r="DZ491" s="1"/>
    </row>
    <row r="492" spans="1:141" ht="12" customHeight="1">
      <c r="A492" s="1">
        <v>-6</v>
      </c>
      <c r="B492" s="4">
        <v>41130</v>
      </c>
      <c r="C492" s="4">
        <v>41137</v>
      </c>
      <c r="D492" s="5" t="s">
        <v>22</v>
      </c>
      <c r="E492" s="1">
        <v>5</v>
      </c>
      <c r="F492" s="5" t="s">
        <v>13</v>
      </c>
      <c r="AR492" s="1">
        <v>6.93</v>
      </c>
      <c r="BC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I492" s="1"/>
      <c r="DJ492" s="1"/>
      <c r="DK492" s="1">
        <f t="shared" si="273"/>
        <v>0</v>
      </c>
      <c r="DL492" s="1">
        <f t="shared" si="274"/>
        <v>0</v>
      </c>
      <c r="DT492" s="1"/>
      <c r="DZ492" s="1"/>
    </row>
    <row r="493" spans="1:141" ht="12" customHeight="1">
      <c r="A493" s="1">
        <v>-5</v>
      </c>
      <c r="B493" s="4">
        <v>41137</v>
      </c>
      <c r="C493" s="4">
        <v>41144</v>
      </c>
      <c r="D493" s="5" t="s">
        <v>22</v>
      </c>
      <c r="E493" s="1">
        <v>5</v>
      </c>
      <c r="F493" s="5" t="s">
        <v>13</v>
      </c>
      <c r="AR493" s="1">
        <v>12.25</v>
      </c>
      <c r="BC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I493" s="1"/>
      <c r="DJ493" s="1"/>
      <c r="DK493" s="1">
        <f t="shared" si="273"/>
        <v>0</v>
      </c>
      <c r="DL493" s="1">
        <f t="shared" si="274"/>
        <v>0</v>
      </c>
      <c r="DT493" s="1"/>
      <c r="DZ493" s="1"/>
    </row>
    <row r="494" spans="1:141" ht="15" customHeight="1">
      <c r="A494" s="1">
        <v>-4</v>
      </c>
      <c r="B494" s="4">
        <v>41144</v>
      </c>
      <c r="C494" s="4">
        <v>41151</v>
      </c>
      <c r="D494" s="5" t="s">
        <v>22</v>
      </c>
      <c r="E494" s="1">
        <v>5</v>
      </c>
      <c r="F494" s="5" t="s">
        <v>13</v>
      </c>
      <c r="AR494" s="1">
        <v>7.77</v>
      </c>
      <c r="BC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I494" s="1"/>
      <c r="DJ494" s="1"/>
      <c r="DK494" s="1">
        <f t="shared" si="273"/>
        <v>0</v>
      </c>
      <c r="DL494" s="1">
        <f t="shared" si="274"/>
        <v>0</v>
      </c>
      <c r="DT494" s="1"/>
      <c r="DZ494" s="1"/>
    </row>
    <row r="495" spans="1:141" ht="15" customHeight="1">
      <c r="A495" s="1">
        <v>-3</v>
      </c>
      <c r="B495" s="4">
        <v>41151</v>
      </c>
      <c r="C495" s="4">
        <v>41158</v>
      </c>
      <c r="D495" s="5" t="s">
        <v>22</v>
      </c>
      <c r="E495" s="1">
        <v>5</v>
      </c>
      <c r="F495" s="5" t="s">
        <v>13</v>
      </c>
      <c r="AR495" s="1">
        <v>8.19</v>
      </c>
      <c r="BC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I495" s="1"/>
      <c r="DJ495" s="1"/>
      <c r="DK495" s="1">
        <f t="shared" si="273"/>
        <v>0</v>
      </c>
      <c r="DL495" s="1">
        <f t="shared" si="274"/>
        <v>0</v>
      </c>
      <c r="DT495" s="1"/>
      <c r="DZ495" s="1"/>
    </row>
    <row r="496" spans="1:141" ht="15" customHeight="1">
      <c r="A496" s="1">
        <v>-2</v>
      </c>
      <c r="B496" s="4">
        <v>41158</v>
      </c>
      <c r="C496" s="4">
        <v>41165</v>
      </c>
      <c r="D496" s="5" t="s">
        <v>22</v>
      </c>
      <c r="E496" s="1">
        <v>5</v>
      </c>
      <c r="F496" s="5" t="s">
        <v>13</v>
      </c>
      <c r="AR496" s="1">
        <v>15.05</v>
      </c>
      <c r="BC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I496" s="1"/>
      <c r="DJ496" s="1"/>
      <c r="DK496" s="1">
        <f t="shared" si="273"/>
        <v>0</v>
      </c>
      <c r="DL496" s="1">
        <f t="shared" si="274"/>
        <v>0</v>
      </c>
      <c r="DT496" s="1"/>
      <c r="DZ496" s="1"/>
    </row>
    <row r="497" spans="1:116" s="1" customFormat="1" ht="15" customHeight="1">
      <c r="A497" s="1">
        <v>-1</v>
      </c>
      <c r="B497" s="4">
        <v>41165</v>
      </c>
      <c r="C497" s="4">
        <v>41172</v>
      </c>
      <c r="D497" s="5" t="s">
        <v>22</v>
      </c>
      <c r="E497" s="1">
        <v>5</v>
      </c>
      <c r="F497" s="5" t="s">
        <v>13</v>
      </c>
      <c r="AL497" s="23"/>
      <c r="AM497" s="122"/>
      <c r="AN497" s="23"/>
      <c r="AO497" s="39"/>
      <c r="AP497" s="39"/>
      <c r="AQ497" s="39"/>
      <c r="AR497" s="1">
        <v>32.9</v>
      </c>
      <c r="BX497" s="39"/>
      <c r="BY497" s="41"/>
      <c r="DK497" s="1">
        <f t="shared" si="273"/>
        <v>0</v>
      </c>
      <c r="DL497" s="1">
        <f t="shared" si="274"/>
        <v>0</v>
      </c>
    </row>
    <row r="498" spans="1:116" s="1" customFormat="1" ht="15" customHeight="1">
      <c r="A498" s="1">
        <v>0</v>
      </c>
      <c r="B498" s="4">
        <v>41172</v>
      </c>
      <c r="C498" s="4">
        <v>41179</v>
      </c>
      <c r="D498" s="5" t="s">
        <v>22</v>
      </c>
      <c r="E498" s="1">
        <v>5</v>
      </c>
      <c r="F498" s="5" t="s">
        <v>13</v>
      </c>
      <c r="AL498" s="23"/>
      <c r="AM498" s="122"/>
      <c r="AN498" s="23"/>
      <c r="AO498" s="39"/>
      <c r="AP498" s="39"/>
      <c r="AQ498" s="39"/>
      <c r="AR498" s="1">
        <v>47.04</v>
      </c>
      <c r="BX498" s="39"/>
      <c r="BY498" s="41"/>
      <c r="DK498" s="1">
        <f t="shared" si="273"/>
        <v>0</v>
      </c>
      <c r="DL498" s="1">
        <f t="shared" si="274"/>
        <v>0</v>
      </c>
    </row>
    <row r="499" spans="1:116" s="1" customFormat="1" ht="15" customHeight="1">
      <c r="A499" s="10">
        <v>1</v>
      </c>
      <c r="B499" s="4">
        <v>41180</v>
      </c>
      <c r="C499" s="4">
        <v>41186</v>
      </c>
      <c r="D499" s="5" t="s">
        <v>22</v>
      </c>
      <c r="E499" s="1">
        <v>5</v>
      </c>
      <c r="F499" s="5" t="s">
        <v>13</v>
      </c>
      <c r="G499" s="5" t="s">
        <v>52</v>
      </c>
      <c r="H499" s="5" t="s">
        <v>252</v>
      </c>
      <c r="I499" s="25" t="s">
        <v>65</v>
      </c>
      <c r="K499" s="15">
        <v>21.3599999999999</v>
      </c>
      <c r="L499" s="1">
        <f>K499</f>
        <v>21.3599999999999</v>
      </c>
      <c r="M499" s="15">
        <v>33.329999999999899</v>
      </c>
      <c r="N499" s="15">
        <v>600</v>
      </c>
      <c r="P499" s="1">
        <f>N499</f>
        <v>600</v>
      </c>
      <c r="Q499" s="109" t="str">
        <f t="shared" ref="Q499:Q533" si="275">IF(AND($BF499=1,$BF498=0),$BE499,IF($BF499=0,"",N499+Q498))</f>
        <v/>
      </c>
      <c r="T499" s="15">
        <v>77</v>
      </c>
      <c r="U499" s="15">
        <v>3.5699999999999901</v>
      </c>
      <c r="V499" s="15">
        <v>2.81</v>
      </c>
      <c r="W499" s="15"/>
      <c r="X499" s="15"/>
      <c r="Z499" s="1">
        <v>33.300000000000004</v>
      </c>
      <c r="AA499" s="1">
        <v>33.299999999999997</v>
      </c>
      <c r="AC499" s="1">
        <v>2610</v>
      </c>
      <c r="AD499" s="1">
        <v>2610</v>
      </c>
      <c r="AE499" s="1">
        <v>0</v>
      </c>
      <c r="AL499" s="26">
        <v>0</v>
      </c>
      <c r="AM499" s="39">
        <v>28</v>
      </c>
      <c r="AN499" s="1">
        <v>28</v>
      </c>
      <c r="AO499" s="39">
        <v>63</v>
      </c>
      <c r="AP499" s="39"/>
      <c r="AQ499" s="39"/>
      <c r="AR499" s="1">
        <v>48.02</v>
      </c>
      <c r="BX499" s="39"/>
      <c r="CG499" s="39"/>
      <c r="CH499" s="39"/>
      <c r="CI499" s="39"/>
      <c r="CJ499" s="39"/>
      <c r="CK499" s="39"/>
      <c r="CL499" s="39"/>
      <c r="CM499" s="39"/>
      <c r="CO499" s="6"/>
      <c r="CP499" s="6"/>
      <c r="CS499" s="1">
        <f t="shared" ref="CS499:CS533" si="276">K499</f>
        <v>21.3599999999999</v>
      </c>
      <c r="CT499" s="1">
        <f t="shared" ref="CT499:CT533" si="277">BM499</f>
        <v>0</v>
      </c>
      <c r="CU499" s="1">
        <f t="shared" ref="CU499:CU533" si="278">Z499</f>
        <v>33.300000000000004</v>
      </c>
      <c r="CV499" s="1">
        <f t="shared" ref="CV499:CV533" si="279">BI499</f>
        <v>0</v>
      </c>
      <c r="CW499" s="1">
        <f t="shared" ref="CW499:CW533" si="280">BZ499</f>
        <v>0</v>
      </c>
      <c r="CX499" s="1">
        <f t="shared" ref="CX499:CX533" si="281">BY499</f>
        <v>0</v>
      </c>
      <c r="CY499" s="25"/>
      <c r="CZ499" s="25"/>
      <c r="DA499" s="25"/>
      <c r="DB499" s="25"/>
      <c r="DK499" s="1">
        <f t="shared" si="273"/>
        <v>0</v>
      </c>
      <c r="DL499" s="1">
        <f t="shared" si="274"/>
        <v>0</v>
      </c>
    </row>
    <row r="500" spans="1:116" s="1" customFormat="1" ht="15" customHeight="1">
      <c r="A500" s="1">
        <f t="shared" ref="A500:A533" si="282">A499+1</f>
        <v>2</v>
      </c>
      <c r="B500" s="4">
        <f t="shared" ref="B500:B533" si="283">B499+7</f>
        <v>41187</v>
      </c>
      <c r="C500" s="4">
        <f t="shared" ref="C500:C533" si="284">C499+7</f>
        <v>41193</v>
      </c>
      <c r="D500" s="5" t="s">
        <v>22</v>
      </c>
      <c r="E500" s="1">
        <v>5</v>
      </c>
      <c r="F500" s="5" t="s">
        <v>52</v>
      </c>
      <c r="G500" s="5" t="s">
        <v>52</v>
      </c>
      <c r="H500" s="5"/>
      <c r="I500" s="5"/>
      <c r="J500" s="5"/>
      <c r="K500" s="15">
        <v>40.299999999999898</v>
      </c>
      <c r="L500" s="1">
        <f t="shared" ref="L500:L507" si="285">L499+K500</f>
        <v>61.659999999999798</v>
      </c>
      <c r="M500" s="15">
        <v>18.170000000000002</v>
      </c>
      <c r="N500" s="15">
        <v>1049.74</v>
      </c>
      <c r="P500" s="1">
        <f t="shared" ref="P500:P507" si="286">P499+N500</f>
        <v>1649.74</v>
      </c>
      <c r="Q500" s="109" t="str">
        <f t="shared" si="275"/>
        <v/>
      </c>
      <c r="T500" s="15">
        <v>77</v>
      </c>
      <c r="U500" s="15">
        <v>3.5699999999999901</v>
      </c>
      <c r="V500" s="15">
        <v>2.6</v>
      </c>
      <c r="W500" s="15">
        <v>35</v>
      </c>
      <c r="X500" s="15">
        <v>68.42</v>
      </c>
      <c r="Z500" s="1">
        <v>32.5</v>
      </c>
      <c r="AA500" s="1">
        <v>65.8</v>
      </c>
      <c r="AC500" s="1">
        <v>3260</v>
      </c>
      <c r="AD500" s="1">
        <v>5870</v>
      </c>
      <c r="AE500" s="1">
        <v>0.13</v>
      </c>
      <c r="AL500" s="26">
        <v>0</v>
      </c>
      <c r="AM500" s="39">
        <v>30</v>
      </c>
      <c r="AN500" s="1">
        <v>30</v>
      </c>
      <c r="AO500" s="39">
        <v>61</v>
      </c>
      <c r="AP500" s="39">
        <v>32</v>
      </c>
      <c r="AQ500" s="39">
        <v>32</v>
      </c>
      <c r="AR500" s="1">
        <v>49.98</v>
      </c>
      <c r="BF500" s="110">
        <f t="shared" ref="BF500:BF507" si="287">IF(K500=0,0,IF(BE500&lt;&gt;"",BF499+1,BF499))</f>
        <v>0</v>
      </c>
      <c r="BX500" s="39"/>
      <c r="CG500" s="39">
        <f t="shared" ref="CG500:CM509" si="288">CG465</f>
        <v>0</v>
      </c>
      <c r="CH500" s="39">
        <f t="shared" si="288"/>
        <v>0</v>
      </c>
      <c r="CI500" s="39">
        <f t="shared" si="288"/>
        <v>0</v>
      </c>
      <c r="CJ500" s="39">
        <f t="shared" si="288"/>
        <v>0</v>
      </c>
      <c r="CK500" s="39">
        <f t="shared" si="288"/>
        <v>0</v>
      </c>
      <c r="CL500" s="39">
        <f t="shared" si="288"/>
        <v>0</v>
      </c>
      <c r="CM500" s="39">
        <f t="shared" si="288"/>
        <v>0</v>
      </c>
      <c r="CO500" s="6"/>
      <c r="CP500" s="6"/>
      <c r="CS500" s="1">
        <f t="shared" si="276"/>
        <v>40.299999999999898</v>
      </c>
      <c r="CT500" s="1">
        <f t="shared" si="277"/>
        <v>0</v>
      </c>
      <c r="CU500" s="1">
        <f t="shared" si="278"/>
        <v>32.5</v>
      </c>
      <c r="CV500" s="1">
        <f t="shared" si="279"/>
        <v>0</v>
      </c>
      <c r="CW500" s="1">
        <f t="shared" si="280"/>
        <v>0</v>
      </c>
      <c r="CX500" s="1">
        <f t="shared" si="281"/>
        <v>0</v>
      </c>
      <c r="DK500" s="1">
        <f t="shared" si="273"/>
        <v>0</v>
      </c>
      <c r="DL500" s="1">
        <f t="shared" si="274"/>
        <v>0</v>
      </c>
    </row>
    <row r="501" spans="1:116" s="1" customFormat="1" ht="15" customHeight="1">
      <c r="A501" s="1">
        <f t="shared" si="282"/>
        <v>3</v>
      </c>
      <c r="B501" s="4">
        <f t="shared" si="283"/>
        <v>41194</v>
      </c>
      <c r="C501" s="4">
        <f t="shared" si="284"/>
        <v>41200</v>
      </c>
      <c r="D501" s="5" t="s">
        <v>22</v>
      </c>
      <c r="E501" s="1">
        <v>5</v>
      </c>
      <c r="F501" s="5" t="s">
        <v>52</v>
      </c>
      <c r="G501" s="5" t="s">
        <v>52</v>
      </c>
      <c r="H501" s="5"/>
      <c r="I501" s="5"/>
      <c r="J501" s="5"/>
      <c r="K501" s="15">
        <v>24.6</v>
      </c>
      <c r="L501" s="1">
        <f t="shared" si="285"/>
        <v>86.259999999999792</v>
      </c>
      <c r="M501" s="15">
        <v>23.52</v>
      </c>
      <c r="N501" s="15">
        <v>493.1</v>
      </c>
      <c r="P501" s="1">
        <f t="shared" si="286"/>
        <v>2142.84</v>
      </c>
      <c r="Q501" s="109">
        <f t="shared" si="275"/>
        <v>7420</v>
      </c>
      <c r="T501" s="15">
        <v>77</v>
      </c>
      <c r="U501" s="15">
        <v>3.5699999999999901</v>
      </c>
      <c r="V501" s="15">
        <v>2</v>
      </c>
      <c r="W501" s="15"/>
      <c r="X501" s="15"/>
      <c r="Z501" s="1">
        <v>34.1</v>
      </c>
      <c r="AA501" s="1">
        <v>99.9</v>
      </c>
      <c r="AC501" s="1">
        <v>3989.9999999999995</v>
      </c>
      <c r="AD501" s="1">
        <v>9860</v>
      </c>
      <c r="AE501" s="1">
        <v>0.42000000000000004</v>
      </c>
      <c r="AL501" s="26">
        <v>26.92</v>
      </c>
      <c r="AM501" s="39">
        <v>52</v>
      </c>
      <c r="AN501" s="1">
        <v>52</v>
      </c>
      <c r="AO501" s="39">
        <v>64</v>
      </c>
      <c r="AP501" s="39">
        <v>49</v>
      </c>
      <c r="AQ501" s="39">
        <v>81</v>
      </c>
      <c r="AR501" s="1">
        <v>49.98</v>
      </c>
      <c r="AT501" s="1">
        <v>7.42</v>
      </c>
      <c r="AV501" s="15">
        <v>0.98</v>
      </c>
      <c r="AW501" s="15">
        <v>2.81</v>
      </c>
      <c r="AX501" s="15">
        <v>4.04</v>
      </c>
      <c r="AY501" s="15">
        <v>0.59</v>
      </c>
      <c r="AZ501" s="15">
        <v>525.42999999999995</v>
      </c>
      <c r="BD501" s="1">
        <v>98</v>
      </c>
      <c r="BE501" s="1">
        <v>7420</v>
      </c>
      <c r="BF501" s="110">
        <f t="shared" si="287"/>
        <v>1</v>
      </c>
      <c r="BX501" s="39"/>
      <c r="CG501" s="39">
        <f t="shared" si="288"/>
        <v>0</v>
      </c>
      <c r="CH501" s="39">
        <f t="shared" si="288"/>
        <v>0</v>
      </c>
      <c r="CI501" s="39">
        <f t="shared" si="288"/>
        <v>0</v>
      </c>
      <c r="CJ501" s="39">
        <f t="shared" si="288"/>
        <v>0</v>
      </c>
      <c r="CK501" s="39">
        <f t="shared" si="288"/>
        <v>0</v>
      </c>
      <c r="CL501" s="39">
        <f t="shared" si="288"/>
        <v>0</v>
      </c>
      <c r="CM501" s="39">
        <f t="shared" si="288"/>
        <v>0</v>
      </c>
      <c r="CO501" s="6"/>
      <c r="CP501" s="6"/>
      <c r="CS501" s="1">
        <f t="shared" si="276"/>
        <v>24.6</v>
      </c>
      <c r="CT501" s="1">
        <f t="shared" si="277"/>
        <v>0</v>
      </c>
      <c r="CU501" s="1">
        <f t="shared" si="278"/>
        <v>34.1</v>
      </c>
      <c r="CV501" s="1">
        <f t="shared" si="279"/>
        <v>0</v>
      </c>
      <c r="CW501" s="1">
        <f t="shared" si="280"/>
        <v>0</v>
      </c>
      <c r="CX501" s="1">
        <f t="shared" si="281"/>
        <v>0</v>
      </c>
      <c r="DK501" s="1">
        <f t="shared" si="273"/>
        <v>0</v>
      </c>
      <c r="DL501" s="1">
        <f t="shared" si="274"/>
        <v>0</v>
      </c>
    </row>
    <row r="502" spans="1:116" s="1" customFormat="1" ht="15" customHeight="1">
      <c r="A502" s="1">
        <f t="shared" si="282"/>
        <v>4</v>
      </c>
      <c r="B502" s="4">
        <f t="shared" si="283"/>
        <v>41201</v>
      </c>
      <c r="C502" s="4">
        <f t="shared" si="284"/>
        <v>41207</v>
      </c>
      <c r="D502" s="5" t="s">
        <v>22</v>
      </c>
      <c r="E502" s="1">
        <v>5</v>
      </c>
      <c r="F502" s="5" t="s">
        <v>52</v>
      </c>
      <c r="G502" s="5" t="s">
        <v>52</v>
      </c>
      <c r="H502" s="5"/>
      <c r="I502" s="5"/>
      <c r="J502" s="5"/>
      <c r="K502" s="15">
        <v>36.96</v>
      </c>
      <c r="L502" s="1">
        <f t="shared" si="285"/>
        <v>123.2199999999998</v>
      </c>
      <c r="M502" s="15">
        <v>6.46</v>
      </c>
      <c r="N502" s="15">
        <v>1217.0899999999899</v>
      </c>
      <c r="P502" s="1">
        <f t="shared" si="286"/>
        <v>3359.9299999999903</v>
      </c>
      <c r="Q502" s="109">
        <f t="shared" si="275"/>
        <v>8637.0899999999892</v>
      </c>
      <c r="T502" s="15">
        <v>81.999999999999901</v>
      </c>
      <c r="U502" s="15">
        <v>4.8600000000000003</v>
      </c>
      <c r="V502" s="15">
        <v>3.29</v>
      </c>
      <c r="W502" s="15">
        <v>35</v>
      </c>
      <c r="X502" s="15">
        <v>75.680000000000007</v>
      </c>
      <c r="Z502" s="1">
        <v>34.299999999999997</v>
      </c>
      <c r="AA502" s="1">
        <v>134.19999999999999</v>
      </c>
      <c r="AC502" s="1">
        <v>4990</v>
      </c>
      <c r="AD502" s="1">
        <v>14850</v>
      </c>
      <c r="AE502" s="1">
        <v>1.04</v>
      </c>
      <c r="AL502" s="26">
        <v>0</v>
      </c>
      <c r="AM502" s="39">
        <v>18</v>
      </c>
      <c r="AN502" s="1">
        <v>18</v>
      </c>
      <c r="AO502" s="39">
        <v>70</v>
      </c>
      <c r="AP502" s="39">
        <v>12</v>
      </c>
      <c r="AQ502" s="39">
        <v>93</v>
      </c>
      <c r="AR502" s="1">
        <v>54.88</v>
      </c>
      <c r="BF502" s="110">
        <f t="shared" si="287"/>
        <v>1</v>
      </c>
      <c r="BX502" s="39"/>
      <c r="CG502" s="39">
        <f t="shared" si="288"/>
        <v>0</v>
      </c>
      <c r="CH502" s="39">
        <f t="shared" si="288"/>
        <v>0</v>
      </c>
      <c r="CI502" s="39">
        <f t="shared" si="288"/>
        <v>0</v>
      </c>
      <c r="CJ502" s="39">
        <f t="shared" si="288"/>
        <v>0</v>
      </c>
      <c r="CK502" s="39">
        <f t="shared" si="288"/>
        <v>0</v>
      </c>
      <c r="CL502" s="39">
        <f t="shared" si="288"/>
        <v>0</v>
      </c>
      <c r="CM502" s="39">
        <f t="shared" si="288"/>
        <v>0</v>
      </c>
      <c r="CO502" s="6"/>
      <c r="CP502" s="6"/>
      <c r="CS502" s="1">
        <f t="shared" si="276"/>
        <v>36.96</v>
      </c>
      <c r="CT502" s="1">
        <f t="shared" si="277"/>
        <v>0</v>
      </c>
      <c r="CU502" s="1">
        <f t="shared" si="278"/>
        <v>34.299999999999997</v>
      </c>
      <c r="CV502" s="1">
        <f t="shared" si="279"/>
        <v>0</v>
      </c>
      <c r="CW502" s="1">
        <f t="shared" si="280"/>
        <v>0</v>
      </c>
      <c r="CX502" s="1">
        <f t="shared" si="281"/>
        <v>0</v>
      </c>
      <c r="DK502" s="1">
        <f t="shared" si="273"/>
        <v>0</v>
      </c>
      <c r="DL502" s="1">
        <f t="shared" si="274"/>
        <v>0</v>
      </c>
    </row>
    <row r="503" spans="1:116" s="1" customFormat="1" ht="15" customHeight="1">
      <c r="A503" s="1">
        <f t="shared" si="282"/>
        <v>5</v>
      </c>
      <c r="B503" s="4">
        <f t="shared" si="283"/>
        <v>41208</v>
      </c>
      <c r="C503" s="4">
        <f t="shared" si="284"/>
        <v>41214</v>
      </c>
      <c r="D503" s="5" t="s">
        <v>22</v>
      </c>
      <c r="E503" s="1">
        <v>5</v>
      </c>
      <c r="F503" s="5" t="s">
        <v>52</v>
      </c>
      <c r="G503" s="5" t="s">
        <v>52</v>
      </c>
      <c r="H503" s="5"/>
      <c r="I503" s="5"/>
      <c r="J503" s="5"/>
      <c r="K503" s="15">
        <v>45.5399999999999</v>
      </c>
      <c r="L503" s="1">
        <f t="shared" si="285"/>
        <v>168.75999999999971</v>
      </c>
      <c r="M503" s="15">
        <v>9.4399999999999906</v>
      </c>
      <c r="N503" s="15">
        <v>1578.3599999999899</v>
      </c>
      <c r="P503" s="1">
        <f t="shared" si="286"/>
        <v>4938.28999999998</v>
      </c>
      <c r="Q503" s="109">
        <f t="shared" si="275"/>
        <v>10215.449999999979</v>
      </c>
      <c r="T503" s="15">
        <v>81.999999999999901</v>
      </c>
      <c r="U503" s="15">
        <v>4.8600000000000003</v>
      </c>
      <c r="V503" s="15">
        <v>3.47</v>
      </c>
      <c r="W503" s="15"/>
      <c r="X503" s="15"/>
      <c r="Z503" s="1">
        <v>42.1</v>
      </c>
      <c r="AA503" s="1">
        <v>176.29999999999998</v>
      </c>
      <c r="AC503" s="1">
        <v>5930.0000000000009</v>
      </c>
      <c r="AD503" s="1">
        <v>20780</v>
      </c>
      <c r="AE503" s="1">
        <v>1.82</v>
      </c>
      <c r="AL503" s="26">
        <v>4.57</v>
      </c>
      <c r="AM503" s="39">
        <v>42</v>
      </c>
      <c r="AN503" s="1">
        <v>42</v>
      </c>
      <c r="AO503" s="39">
        <v>63</v>
      </c>
      <c r="AP503" s="39">
        <v>49</v>
      </c>
      <c r="AQ503" s="39">
        <v>142</v>
      </c>
      <c r="AR503" s="1">
        <v>57.82</v>
      </c>
      <c r="AT503" s="1">
        <v>10.36</v>
      </c>
      <c r="AV503" s="15">
        <v>0.98</v>
      </c>
      <c r="AW503" s="15">
        <v>4.38</v>
      </c>
      <c r="AX503" s="15">
        <v>4.16</v>
      </c>
      <c r="AY503" s="15">
        <v>0.76</v>
      </c>
      <c r="AZ503" s="15">
        <v>705.8</v>
      </c>
      <c r="BD503" s="1">
        <v>98</v>
      </c>
      <c r="BE503" s="1">
        <v>10360</v>
      </c>
      <c r="BF503" s="110">
        <f t="shared" si="287"/>
        <v>2</v>
      </c>
      <c r="BX503" s="39"/>
      <c r="CG503" s="39">
        <f t="shared" si="288"/>
        <v>0</v>
      </c>
      <c r="CH503" s="39">
        <f t="shared" si="288"/>
        <v>0</v>
      </c>
      <c r="CI503" s="39">
        <f t="shared" si="288"/>
        <v>0</v>
      </c>
      <c r="CJ503" s="39">
        <f t="shared" si="288"/>
        <v>0</v>
      </c>
      <c r="CK503" s="39">
        <f t="shared" si="288"/>
        <v>0</v>
      </c>
      <c r="CL503" s="39">
        <f t="shared" si="288"/>
        <v>0</v>
      </c>
      <c r="CM503" s="39">
        <f t="shared" si="288"/>
        <v>0</v>
      </c>
      <c r="CO503" s="6"/>
      <c r="CP503" s="6"/>
      <c r="CS503" s="1">
        <f t="shared" si="276"/>
        <v>45.5399999999999</v>
      </c>
      <c r="CT503" s="1">
        <f t="shared" si="277"/>
        <v>0</v>
      </c>
      <c r="CU503" s="1">
        <f t="shared" si="278"/>
        <v>42.1</v>
      </c>
      <c r="CV503" s="1">
        <f t="shared" si="279"/>
        <v>0</v>
      </c>
      <c r="CW503" s="1">
        <f t="shared" si="280"/>
        <v>0</v>
      </c>
      <c r="CX503" s="1">
        <f t="shared" si="281"/>
        <v>0</v>
      </c>
      <c r="DK503" s="1">
        <f t="shared" si="273"/>
        <v>0</v>
      </c>
      <c r="DL503" s="1">
        <f t="shared" si="274"/>
        <v>0</v>
      </c>
    </row>
    <row r="504" spans="1:116" s="1" customFormat="1" ht="15" customHeight="1">
      <c r="A504" s="1">
        <f t="shared" si="282"/>
        <v>6</v>
      </c>
      <c r="B504" s="4">
        <f t="shared" si="283"/>
        <v>41215</v>
      </c>
      <c r="C504" s="4">
        <f t="shared" si="284"/>
        <v>41221</v>
      </c>
      <c r="D504" s="5" t="s">
        <v>22</v>
      </c>
      <c r="E504" s="1">
        <v>5</v>
      </c>
      <c r="F504" s="5" t="s">
        <v>52</v>
      </c>
      <c r="G504" s="5" t="s">
        <v>52</v>
      </c>
      <c r="H504" s="5"/>
      <c r="I504" s="5"/>
      <c r="J504" s="5"/>
      <c r="K504" s="15">
        <v>44.45</v>
      </c>
      <c r="L504" s="1">
        <f t="shared" si="285"/>
        <v>213.2099999999997</v>
      </c>
      <c r="M504" s="15">
        <v>19.420000000000002</v>
      </c>
      <c r="N504" s="15">
        <v>1291.0699999999899</v>
      </c>
      <c r="P504" s="1">
        <f t="shared" si="286"/>
        <v>6229.3599999999697</v>
      </c>
      <c r="Q504" s="109">
        <f t="shared" si="275"/>
        <v>11506.51999999997</v>
      </c>
      <c r="T504" s="15">
        <v>79</v>
      </c>
      <c r="U504" s="15">
        <v>4</v>
      </c>
      <c r="V504" s="15">
        <v>2.8999999999999901</v>
      </c>
      <c r="W504" s="15">
        <v>35</v>
      </c>
      <c r="X504" s="15">
        <v>71.2</v>
      </c>
      <c r="Z504" s="1">
        <v>44.000000000000007</v>
      </c>
      <c r="AA504" s="1">
        <v>220.29999999999998</v>
      </c>
      <c r="AC504" s="1">
        <v>6670</v>
      </c>
      <c r="AD504" s="1">
        <v>27450</v>
      </c>
      <c r="AE504" s="1">
        <v>2.56</v>
      </c>
      <c r="AL504" s="26">
        <v>3.81</v>
      </c>
      <c r="AM504" s="39">
        <v>22</v>
      </c>
      <c r="AN504" s="1">
        <v>22</v>
      </c>
      <c r="AO504" s="39">
        <v>44</v>
      </c>
      <c r="AP504" s="39">
        <v>41</v>
      </c>
      <c r="AQ504" s="39">
        <v>183</v>
      </c>
      <c r="AR504" s="1">
        <v>59.78</v>
      </c>
      <c r="BF504" s="110">
        <f t="shared" si="287"/>
        <v>2</v>
      </c>
      <c r="BX504" s="39"/>
      <c r="CG504" s="39">
        <f t="shared" si="288"/>
        <v>0</v>
      </c>
      <c r="CH504" s="39">
        <f t="shared" si="288"/>
        <v>0</v>
      </c>
      <c r="CI504" s="39">
        <f t="shared" si="288"/>
        <v>0</v>
      </c>
      <c r="CJ504" s="39">
        <f t="shared" si="288"/>
        <v>0</v>
      </c>
      <c r="CK504" s="39">
        <f t="shared" si="288"/>
        <v>0</v>
      </c>
      <c r="CL504" s="39">
        <f t="shared" si="288"/>
        <v>0</v>
      </c>
      <c r="CM504" s="39">
        <f t="shared" si="288"/>
        <v>0</v>
      </c>
      <c r="CO504" s="6"/>
      <c r="CP504" s="6"/>
      <c r="CS504" s="1">
        <f t="shared" si="276"/>
        <v>44.45</v>
      </c>
      <c r="CT504" s="1">
        <f t="shared" si="277"/>
        <v>0</v>
      </c>
      <c r="CU504" s="1">
        <f t="shared" si="278"/>
        <v>44.000000000000007</v>
      </c>
      <c r="CV504" s="1">
        <f t="shared" si="279"/>
        <v>0</v>
      </c>
      <c r="CW504" s="1">
        <f t="shared" si="280"/>
        <v>0</v>
      </c>
      <c r="CX504" s="1">
        <f t="shared" si="281"/>
        <v>0</v>
      </c>
      <c r="DK504" s="1">
        <f t="shared" si="273"/>
        <v>0</v>
      </c>
      <c r="DL504" s="1">
        <f t="shared" si="274"/>
        <v>0</v>
      </c>
    </row>
    <row r="505" spans="1:116" s="1" customFormat="1" ht="15" customHeight="1">
      <c r="A505" s="1">
        <f t="shared" si="282"/>
        <v>7</v>
      </c>
      <c r="B505" s="4">
        <f t="shared" si="283"/>
        <v>41222</v>
      </c>
      <c r="C505" s="4">
        <f t="shared" si="284"/>
        <v>41228</v>
      </c>
      <c r="D505" s="5" t="s">
        <v>22</v>
      </c>
      <c r="E505" s="1">
        <v>5</v>
      </c>
      <c r="F505" s="5" t="s">
        <v>52</v>
      </c>
      <c r="G505" s="5" t="s">
        <v>52</v>
      </c>
      <c r="H505" s="5"/>
      <c r="I505" s="5"/>
      <c r="J505" s="5"/>
      <c r="K505" s="15">
        <v>47.88</v>
      </c>
      <c r="L505" s="1">
        <f t="shared" si="285"/>
        <v>261.08999999999969</v>
      </c>
      <c r="M505" s="15">
        <v>20.05</v>
      </c>
      <c r="N505" s="15">
        <v>1382.41</v>
      </c>
      <c r="P505" s="1">
        <f t="shared" si="286"/>
        <v>7611.7699999999695</v>
      </c>
      <c r="Q505" s="109">
        <f t="shared" si="275"/>
        <v>12888.929999999969</v>
      </c>
      <c r="T505" s="15">
        <v>79</v>
      </c>
      <c r="U505" s="15">
        <v>4</v>
      </c>
      <c r="V505" s="15">
        <v>2.89</v>
      </c>
      <c r="W505" s="15"/>
      <c r="X505" s="15"/>
      <c r="Z505" s="1">
        <v>46.4</v>
      </c>
      <c r="AA505" s="1">
        <v>266.7</v>
      </c>
      <c r="AC505" s="1">
        <v>7300.0000000000009</v>
      </c>
      <c r="AD505" s="1">
        <v>34750</v>
      </c>
      <c r="AE505" s="1">
        <v>3.2</v>
      </c>
      <c r="AL505" s="26">
        <v>0.5</v>
      </c>
      <c r="AM505" s="39">
        <v>30</v>
      </c>
      <c r="AN505" s="1">
        <v>30</v>
      </c>
      <c r="AO505" s="39">
        <v>57</v>
      </c>
      <c r="AP505" s="39">
        <v>17</v>
      </c>
      <c r="AQ505" s="39">
        <v>200</v>
      </c>
      <c r="AR505" s="1">
        <v>56.42</v>
      </c>
      <c r="BF505" s="110">
        <f t="shared" si="287"/>
        <v>2</v>
      </c>
      <c r="BX505" s="39"/>
      <c r="CG505" s="39">
        <f t="shared" si="288"/>
        <v>0</v>
      </c>
      <c r="CH505" s="39">
        <f t="shared" si="288"/>
        <v>0</v>
      </c>
      <c r="CI505" s="39">
        <f t="shared" si="288"/>
        <v>0</v>
      </c>
      <c r="CJ505" s="39">
        <f t="shared" si="288"/>
        <v>0</v>
      </c>
      <c r="CK505" s="39">
        <f t="shared" si="288"/>
        <v>0</v>
      </c>
      <c r="CL505" s="39">
        <f t="shared" si="288"/>
        <v>0</v>
      </c>
      <c r="CM505" s="39">
        <f t="shared" si="288"/>
        <v>0</v>
      </c>
      <c r="CO505" s="6"/>
      <c r="CP505" s="6"/>
      <c r="CS505" s="1">
        <f t="shared" si="276"/>
        <v>47.88</v>
      </c>
      <c r="CT505" s="1">
        <f t="shared" si="277"/>
        <v>0</v>
      </c>
      <c r="CU505" s="1">
        <f t="shared" si="278"/>
        <v>46.4</v>
      </c>
      <c r="CV505" s="1">
        <f t="shared" si="279"/>
        <v>0</v>
      </c>
      <c r="CW505" s="1">
        <f t="shared" si="280"/>
        <v>0</v>
      </c>
      <c r="CX505" s="1">
        <f t="shared" si="281"/>
        <v>0</v>
      </c>
      <c r="DK505" s="1">
        <f t="shared" si="273"/>
        <v>0</v>
      </c>
      <c r="DL505" s="1">
        <f t="shared" si="274"/>
        <v>0</v>
      </c>
    </row>
    <row r="506" spans="1:116" s="1" customFormat="1" ht="15" customHeight="1">
      <c r="A506" s="1">
        <f t="shared" si="282"/>
        <v>8</v>
      </c>
      <c r="B506" s="4">
        <f t="shared" si="283"/>
        <v>41229</v>
      </c>
      <c r="C506" s="4">
        <f t="shared" si="284"/>
        <v>41235</v>
      </c>
      <c r="D506" s="5" t="s">
        <v>22</v>
      </c>
      <c r="E506" s="1">
        <v>5</v>
      </c>
      <c r="F506" s="5" t="s">
        <v>52</v>
      </c>
      <c r="G506" s="5" t="s">
        <v>52</v>
      </c>
      <c r="H506" s="5"/>
      <c r="I506" s="5"/>
      <c r="J506" s="5"/>
      <c r="K506" s="15">
        <v>47.77</v>
      </c>
      <c r="L506" s="1">
        <f t="shared" si="285"/>
        <v>308.85999999999967</v>
      </c>
      <c r="M506" s="15">
        <v>12.35</v>
      </c>
      <c r="N506" s="15">
        <v>1209.6199999999899</v>
      </c>
      <c r="P506" s="1">
        <f t="shared" si="286"/>
        <v>8821.3899999999594</v>
      </c>
      <c r="Q506" s="109">
        <f t="shared" si="275"/>
        <v>14098.549999999959</v>
      </c>
      <c r="T506" s="15">
        <v>59.999999999999901</v>
      </c>
      <c r="U506" s="15">
        <v>1.95</v>
      </c>
      <c r="V506" s="15">
        <v>2.52999999999999</v>
      </c>
      <c r="W506" s="15">
        <v>27.1</v>
      </c>
      <c r="X506" s="15">
        <v>40.11</v>
      </c>
      <c r="AL506" s="26">
        <v>0.25</v>
      </c>
      <c r="AM506" s="39">
        <v>20</v>
      </c>
      <c r="AN506" s="1">
        <v>20</v>
      </c>
      <c r="AO506" s="39">
        <v>38</v>
      </c>
      <c r="AP506" s="39">
        <v>39</v>
      </c>
      <c r="AQ506" s="39">
        <v>239</v>
      </c>
      <c r="AR506" s="1">
        <v>44.8</v>
      </c>
      <c r="AT506" s="1">
        <v>13.84</v>
      </c>
      <c r="AV506" s="15">
        <v>0.86</v>
      </c>
      <c r="AW506" s="15"/>
      <c r="AX506" s="15">
        <v>2.94</v>
      </c>
      <c r="AY506" s="15">
        <v>0.65</v>
      </c>
      <c r="AZ506" s="15"/>
      <c r="BD506" s="1">
        <v>86</v>
      </c>
      <c r="BE506" s="1">
        <v>13840</v>
      </c>
      <c r="BF506" s="110">
        <f t="shared" si="287"/>
        <v>3</v>
      </c>
      <c r="BX506" s="39"/>
      <c r="CG506" s="39">
        <f t="shared" si="288"/>
        <v>0</v>
      </c>
      <c r="CH506" s="39">
        <f t="shared" si="288"/>
        <v>0</v>
      </c>
      <c r="CI506" s="39">
        <f t="shared" si="288"/>
        <v>0</v>
      </c>
      <c r="CJ506" s="39">
        <f t="shared" si="288"/>
        <v>0</v>
      </c>
      <c r="CK506" s="39">
        <f t="shared" si="288"/>
        <v>0</v>
      </c>
      <c r="CL506" s="39">
        <f t="shared" si="288"/>
        <v>0</v>
      </c>
      <c r="CM506" s="39">
        <f t="shared" si="288"/>
        <v>0</v>
      </c>
      <c r="CO506" s="6"/>
      <c r="CP506" s="6"/>
      <c r="CS506" s="1">
        <f t="shared" si="276"/>
        <v>47.77</v>
      </c>
      <c r="CT506" s="1">
        <f t="shared" si="277"/>
        <v>0</v>
      </c>
      <c r="CU506" s="1">
        <f t="shared" si="278"/>
        <v>0</v>
      </c>
      <c r="CV506" s="1">
        <f t="shared" si="279"/>
        <v>0</v>
      </c>
      <c r="CW506" s="1">
        <f t="shared" si="280"/>
        <v>0</v>
      </c>
      <c r="CX506" s="1">
        <f t="shared" si="281"/>
        <v>0</v>
      </c>
      <c r="DK506" s="1">
        <f t="shared" si="273"/>
        <v>0</v>
      </c>
      <c r="DL506" s="1">
        <f t="shared" si="274"/>
        <v>0</v>
      </c>
    </row>
    <row r="507" spans="1:116" s="1" customFormat="1" ht="15" customHeight="1">
      <c r="A507" s="1">
        <f t="shared" si="282"/>
        <v>9</v>
      </c>
      <c r="B507" s="4">
        <f t="shared" si="283"/>
        <v>41236</v>
      </c>
      <c r="C507" s="4">
        <f t="shared" si="284"/>
        <v>41242</v>
      </c>
      <c r="D507" s="5" t="s">
        <v>22</v>
      </c>
      <c r="E507" s="1">
        <v>5</v>
      </c>
      <c r="F507" s="5" t="s">
        <v>52</v>
      </c>
      <c r="G507" s="5" t="s">
        <v>52</v>
      </c>
      <c r="H507" s="5"/>
      <c r="I507" s="5"/>
      <c r="J507" s="5"/>
      <c r="K507" s="15">
        <v>50.74</v>
      </c>
      <c r="L507" s="1">
        <f t="shared" si="285"/>
        <v>359.59999999999968</v>
      </c>
      <c r="M507" s="15">
        <v>1.6499999999999899</v>
      </c>
      <c r="N507" s="15">
        <v>1333.74</v>
      </c>
      <c r="P507" s="1">
        <f t="shared" si="286"/>
        <v>10155.129999999959</v>
      </c>
      <c r="Q507" s="109">
        <f t="shared" si="275"/>
        <v>15432.289999999959</v>
      </c>
      <c r="T507" s="15">
        <v>59.999999999999901</v>
      </c>
      <c r="U507" s="15">
        <v>1.95</v>
      </c>
      <c r="V507" s="15">
        <v>2.6299999999999901</v>
      </c>
      <c r="W507" s="15"/>
      <c r="X507" s="15"/>
      <c r="AL507" s="26">
        <v>0</v>
      </c>
      <c r="AM507" s="39"/>
      <c r="AO507" s="39"/>
      <c r="AP507" s="39"/>
      <c r="AQ507" s="39"/>
      <c r="BF507" s="110">
        <f t="shared" si="287"/>
        <v>3</v>
      </c>
      <c r="BX507" s="39"/>
      <c r="CG507" s="39">
        <f t="shared" si="288"/>
        <v>0</v>
      </c>
      <c r="CH507" s="39">
        <f t="shared" si="288"/>
        <v>0</v>
      </c>
      <c r="CI507" s="39">
        <f t="shared" si="288"/>
        <v>0</v>
      </c>
      <c r="CJ507" s="39">
        <f t="shared" si="288"/>
        <v>0</v>
      </c>
      <c r="CK507" s="39">
        <f t="shared" si="288"/>
        <v>0</v>
      </c>
      <c r="CL507" s="39">
        <f t="shared" si="288"/>
        <v>0</v>
      </c>
      <c r="CM507" s="39">
        <f t="shared" si="288"/>
        <v>0</v>
      </c>
      <c r="CO507" s="6"/>
      <c r="CP507" s="6"/>
      <c r="CS507" s="1">
        <f t="shared" si="276"/>
        <v>50.74</v>
      </c>
      <c r="CT507" s="1">
        <f t="shared" si="277"/>
        <v>0</v>
      </c>
      <c r="CU507" s="1">
        <f t="shared" si="278"/>
        <v>0</v>
      </c>
      <c r="CV507" s="1">
        <f t="shared" si="279"/>
        <v>0</v>
      </c>
      <c r="CW507" s="1">
        <f t="shared" si="280"/>
        <v>0</v>
      </c>
      <c r="CX507" s="1">
        <f t="shared" si="281"/>
        <v>0</v>
      </c>
      <c r="DK507" s="1">
        <f t="shared" si="273"/>
        <v>0</v>
      </c>
      <c r="DL507" s="1">
        <f t="shared" si="274"/>
        <v>0</v>
      </c>
    </row>
    <row r="508" spans="1:116" s="1" customFormat="1" ht="15" customHeight="1">
      <c r="A508" s="1">
        <f t="shared" si="282"/>
        <v>10</v>
      </c>
      <c r="B508" s="4">
        <f t="shared" si="283"/>
        <v>41243</v>
      </c>
      <c r="C508" s="4">
        <f t="shared" si="284"/>
        <v>41249</v>
      </c>
      <c r="D508" s="5" t="s">
        <v>22</v>
      </c>
      <c r="E508" s="1">
        <v>5</v>
      </c>
      <c r="F508" s="5" t="s">
        <v>52</v>
      </c>
      <c r="G508" s="5" t="s">
        <v>52</v>
      </c>
      <c r="H508" s="5"/>
      <c r="I508" s="25" t="s">
        <v>97</v>
      </c>
      <c r="J508" s="25" t="s">
        <v>66</v>
      </c>
      <c r="K508" s="15">
        <v>5.9299999999999899</v>
      </c>
      <c r="L508" s="1">
        <f>K508</f>
        <v>5.9299999999999899</v>
      </c>
      <c r="M508" s="15">
        <v>3.89</v>
      </c>
      <c r="N508" s="15">
        <v>124.83</v>
      </c>
      <c r="Q508" s="109" t="str">
        <f t="shared" si="275"/>
        <v/>
      </c>
      <c r="T508" s="15">
        <v>11</v>
      </c>
      <c r="U508" s="15">
        <v>0.20999999999999899</v>
      </c>
      <c r="V508" s="15">
        <v>2.1099999999999901</v>
      </c>
      <c r="W508" s="15">
        <v>0.6</v>
      </c>
      <c r="X508" s="15">
        <v>0.6</v>
      </c>
      <c r="AL508" s="26">
        <v>56.13</v>
      </c>
      <c r="AM508" s="39"/>
      <c r="AO508" s="39"/>
      <c r="AP508" s="39"/>
      <c r="AQ508" s="39"/>
      <c r="BF508" s="110"/>
      <c r="BX508" s="39"/>
      <c r="CG508" s="39">
        <f t="shared" si="288"/>
        <v>15.51</v>
      </c>
      <c r="CH508" s="39">
        <f t="shared" si="288"/>
        <v>55.737142857142864</v>
      </c>
      <c r="CI508" s="39">
        <f t="shared" si="288"/>
        <v>1.0542857142857143</v>
      </c>
      <c r="CJ508" s="39">
        <f t="shared" si="288"/>
        <v>16.767142857142858</v>
      </c>
      <c r="CK508" s="39">
        <f t="shared" si="288"/>
        <v>25.419999999999998</v>
      </c>
      <c r="CL508" s="39">
        <f t="shared" si="288"/>
        <v>0</v>
      </c>
      <c r="CM508" s="39">
        <f t="shared" si="288"/>
        <v>1.2314285714285713</v>
      </c>
      <c r="CO508" s="6"/>
      <c r="CP508" s="6"/>
      <c r="CS508" s="1">
        <f t="shared" si="276"/>
        <v>5.9299999999999899</v>
      </c>
      <c r="CT508" s="1">
        <f t="shared" si="277"/>
        <v>0</v>
      </c>
      <c r="CU508" s="1">
        <f t="shared" si="278"/>
        <v>0</v>
      </c>
      <c r="CV508" s="1">
        <f t="shared" si="279"/>
        <v>0</v>
      </c>
      <c r="CW508" s="1">
        <f t="shared" si="280"/>
        <v>0</v>
      </c>
      <c r="CX508" s="1">
        <f t="shared" si="281"/>
        <v>0</v>
      </c>
      <c r="DK508" s="1">
        <f t="shared" si="273"/>
        <v>0</v>
      </c>
      <c r="DL508" s="1">
        <f t="shared" si="274"/>
        <v>0</v>
      </c>
    </row>
    <row r="509" spans="1:116" s="1" customFormat="1" ht="15" customHeight="1">
      <c r="A509" s="1">
        <f t="shared" si="282"/>
        <v>11</v>
      </c>
      <c r="B509" s="4">
        <f t="shared" si="283"/>
        <v>41250</v>
      </c>
      <c r="C509" s="4">
        <f t="shared" si="284"/>
        <v>41256</v>
      </c>
      <c r="D509" s="5" t="s">
        <v>22</v>
      </c>
      <c r="E509" s="1">
        <v>5</v>
      </c>
      <c r="F509" s="5" t="s">
        <v>52</v>
      </c>
      <c r="G509" s="5" t="s">
        <v>199</v>
      </c>
      <c r="H509" s="5" t="s">
        <v>252</v>
      </c>
      <c r="I509" s="5"/>
      <c r="J509" s="5"/>
      <c r="K509" s="15">
        <v>6.61</v>
      </c>
      <c r="L509" s="1">
        <f>L508+K509</f>
        <v>12.53999999999999</v>
      </c>
      <c r="M509" s="15">
        <v>5.36</v>
      </c>
      <c r="N509" s="15">
        <v>117.34</v>
      </c>
      <c r="Q509" s="109" t="str">
        <f t="shared" si="275"/>
        <v/>
      </c>
      <c r="T509" s="15">
        <v>11</v>
      </c>
      <c r="U509" s="15">
        <v>0.20999999999999899</v>
      </c>
      <c r="V509" s="15">
        <v>1.78</v>
      </c>
      <c r="W509" s="15"/>
      <c r="X509" s="15"/>
      <c r="AL509" s="26">
        <v>1.02</v>
      </c>
      <c r="AM509" s="39"/>
      <c r="AO509" s="39"/>
      <c r="AP509" s="39"/>
      <c r="AQ509" s="39"/>
      <c r="BF509" s="110">
        <f t="shared" ref="BF509:BF533" si="289">IF(K509=0,0,IF(BE509&lt;&gt;"",BF508+1,BF508))</f>
        <v>0</v>
      </c>
      <c r="BX509" s="39"/>
      <c r="CG509" s="39">
        <f t="shared" si="288"/>
        <v>19.134285714285713</v>
      </c>
      <c r="CH509" s="39">
        <f t="shared" si="288"/>
        <v>55.631428571428572</v>
      </c>
      <c r="CI509" s="39">
        <f t="shared" si="288"/>
        <v>1.2857142857142858</v>
      </c>
      <c r="CJ509" s="39">
        <f t="shared" si="288"/>
        <v>13.659999999999998</v>
      </c>
      <c r="CK509" s="39">
        <f t="shared" si="288"/>
        <v>25.159999999999997</v>
      </c>
      <c r="CL509" s="39">
        <f t="shared" si="288"/>
        <v>0</v>
      </c>
      <c r="CM509" s="39">
        <f t="shared" si="288"/>
        <v>1.4285714285714288</v>
      </c>
      <c r="CO509" s="6"/>
      <c r="CP509" s="6"/>
      <c r="CS509" s="1">
        <f t="shared" si="276"/>
        <v>6.61</v>
      </c>
      <c r="CT509" s="1">
        <f t="shared" si="277"/>
        <v>0</v>
      </c>
      <c r="CU509" s="1">
        <f t="shared" si="278"/>
        <v>0</v>
      </c>
      <c r="CV509" s="1">
        <f t="shared" si="279"/>
        <v>0</v>
      </c>
      <c r="CW509" s="1">
        <f t="shared" si="280"/>
        <v>0</v>
      </c>
      <c r="CX509" s="1">
        <f t="shared" si="281"/>
        <v>0</v>
      </c>
      <c r="DK509" s="1">
        <f t="shared" si="273"/>
        <v>0</v>
      </c>
      <c r="DL509" s="1">
        <f t="shared" si="274"/>
        <v>0</v>
      </c>
    </row>
    <row r="510" spans="1:116" s="1" customFormat="1" ht="15" customHeight="1">
      <c r="A510" s="71">
        <f t="shared" si="282"/>
        <v>12</v>
      </c>
      <c r="B510" s="72">
        <f t="shared" si="283"/>
        <v>41257</v>
      </c>
      <c r="C510" s="72">
        <f t="shared" si="284"/>
        <v>41263</v>
      </c>
      <c r="D510" s="74" t="s">
        <v>22</v>
      </c>
      <c r="E510" s="71">
        <v>5</v>
      </c>
      <c r="F510" s="74" t="s">
        <v>52</v>
      </c>
      <c r="G510" s="74" t="s">
        <v>199</v>
      </c>
      <c r="H510" s="74" t="s">
        <v>252</v>
      </c>
      <c r="I510" s="82">
        <v>41257</v>
      </c>
      <c r="J510" s="74"/>
      <c r="K510" s="76">
        <v>17.46</v>
      </c>
      <c r="L510" s="71">
        <f>K510</f>
        <v>17.46</v>
      </c>
      <c r="M510" s="76">
        <v>0</v>
      </c>
      <c r="N510" s="76">
        <v>36.590000000000003</v>
      </c>
      <c r="O510" s="71"/>
      <c r="P510" s="71">
        <f>N510</f>
        <v>36.590000000000003</v>
      </c>
      <c r="Q510" s="77" t="str">
        <f t="shared" si="275"/>
        <v/>
      </c>
      <c r="R510" s="71"/>
      <c r="S510" s="71"/>
      <c r="T510" s="76">
        <v>2</v>
      </c>
      <c r="U510" s="76">
        <v>0.1</v>
      </c>
      <c r="V510" s="76">
        <v>0.20999999999999899</v>
      </c>
      <c r="W510" s="76">
        <v>5.81</v>
      </c>
      <c r="X510" s="76">
        <v>5.81</v>
      </c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5">
        <v>54.34</v>
      </c>
      <c r="AM510" s="77"/>
      <c r="AN510" s="71"/>
      <c r="AO510" s="77"/>
      <c r="AP510" s="77"/>
      <c r="AQ510" s="77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  <c r="BF510" s="111">
        <f t="shared" si="289"/>
        <v>0</v>
      </c>
      <c r="BG510" s="71"/>
      <c r="BH510" s="71"/>
      <c r="BI510" s="71"/>
      <c r="BJ510" s="71"/>
      <c r="BK510" s="71"/>
      <c r="BL510" s="71"/>
      <c r="BM510" s="71"/>
      <c r="BN510" s="71"/>
      <c r="BO510" s="71"/>
      <c r="BP510" s="71"/>
      <c r="BQ510" s="71"/>
      <c r="BR510" s="71"/>
      <c r="BS510" s="71"/>
      <c r="BT510" s="71"/>
      <c r="BU510" s="71"/>
      <c r="BV510" s="71"/>
      <c r="BW510" s="71"/>
      <c r="BX510" s="77"/>
      <c r="BY510" s="71"/>
      <c r="BZ510" s="71"/>
      <c r="CA510" s="71"/>
      <c r="CB510" s="71"/>
      <c r="CC510" s="71"/>
      <c r="CD510" s="71"/>
      <c r="CE510" s="71"/>
      <c r="CF510" s="71"/>
      <c r="CG510" s="77">
        <f t="shared" ref="CG510:CM519" si="290">CG475</f>
        <v>13.917142857142858</v>
      </c>
      <c r="CH510" s="77">
        <f t="shared" si="290"/>
        <v>60.752857142857138</v>
      </c>
      <c r="CI510" s="77">
        <f t="shared" si="290"/>
        <v>0.79999999999999993</v>
      </c>
      <c r="CJ510" s="77">
        <f t="shared" si="290"/>
        <v>11.865714285714287</v>
      </c>
      <c r="CK510" s="77">
        <f t="shared" si="290"/>
        <v>17.529999999999998</v>
      </c>
      <c r="CL510" s="77">
        <f t="shared" si="290"/>
        <v>0</v>
      </c>
      <c r="CM510" s="77">
        <f t="shared" si="290"/>
        <v>0.89571428571428569</v>
      </c>
      <c r="CN510" s="71"/>
      <c r="CO510" s="79"/>
      <c r="CP510" s="79"/>
      <c r="CQ510" s="71"/>
      <c r="CR510" s="71"/>
      <c r="CS510" s="1">
        <f t="shared" si="276"/>
        <v>17.46</v>
      </c>
      <c r="CT510" s="1">
        <f t="shared" si="277"/>
        <v>0</v>
      </c>
      <c r="CU510" s="1">
        <f t="shared" si="278"/>
        <v>0</v>
      </c>
      <c r="CV510" s="1">
        <f t="shared" si="279"/>
        <v>0</v>
      </c>
      <c r="CW510" s="1">
        <f t="shared" si="280"/>
        <v>0</v>
      </c>
      <c r="CX510" s="1">
        <f t="shared" si="281"/>
        <v>0</v>
      </c>
      <c r="CY510" s="71"/>
      <c r="CZ510" s="71"/>
      <c r="DA510" s="71"/>
      <c r="DB510" s="71"/>
      <c r="DC510" s="71"/>
      <c r="DD510" s="71"/>
      <c r="DK510" s="1">
        <f t="shared" si="273"/>
        <v>0</v>
      </c>
      <c r="DL510" s="1">
        <f t="shared" si="274"/>
        <v>0</v>
      </c>
    </row>
    <row r="511" spans="1:116" s="1" customFormat="1" ht="15" customHeight="1">
      <c r="A511" s="1">
        <f t="shared" si="282"/>
        <v>13</v>
      </c>
      <c r="B511" s="4">
        <f t="shared" si="283"/>
        <v>41264</v>
      </c>
      <c r="C511" s="4">
        <f t="shared" si="284"/>
        <v>41270</v>
      </c>
      <c r="D511" s="5" t="s">
        <v>22</v>
      </c>
      <c r="E511" s="1">
        <v>5</v>
      </c>
      <c r="F511" s="5" t="s">
        <v>52</v>
      </c>
      <c r="G511" s="5" t="s">
        <v>199</v>
      </c>
      <c r="H511" s="5" t="s">
        <v>252</v>
      </c>
      <c r="I511" s="5"/>
      <c r="J511" s="5"/>
      <c r="K511" s="15">
        <v>16</v>
      </c>
      <c r="L511" s="1">
        <f t="shared" ref="L511:L533" si="291">L510+K511</f>
        <v>33.46</v>
      </c>
      <c r="M511" s="15">
        <v>0</v>
      </c>
      <c r="N511" s="15">
        <v>33.020000000000003</v>
      </c>
      <c r="P511" s="1">
        <f t="shared" ref="P511:P533" si="292">P510+N511</f>
        <v>69.610000000000014</v>
      </c>
      <c r="Q511" s="109" t="str">
        <f t="shared" si="275"/>
        <v/>
      </c>
      <c r="T511" s="15">
        <v>2</v>
      </c>
      <c r="U511" s="15">
        <v>0.1</v>
      </c>
      <c r="V511" s="15">
        <v>0.20999999999999899</v>
      </c>
      <c r="W511" s="15"/>
      <c r="X511" s="15"/>
      <c r="AL511" s="26">
        <v>8.1300000000000008</v>
      </c>
      <c r="AM511" s="39"/>
      <c r="AO511" s="39"/>
      <c r="AP511" s="39"/>
      <c r="AQ511" s="39"/>
      <c r="BF511" s="110">
        <f t="shared" si="289"/>
        <v>0</v>
      </c>
      <c r="BX511" s="39"/>
      <c r="BY511" s="1">
        <v>12.388499999999997</v>
      </c>
      <c r="CG511" s="39">
        <f t="shared" si="290"/>
        <v>16.511428571428574</v>
      </c>
      <c r="CH511" s="39">
        <f t="shared" si="290"/>
        <v>52.027142857142849</v>
      </c>
      <c r="CI511" s="39">
        <f t="shared" si="290"/>
        <v>1.3057142857142858</v>
      </c>
      <c r="CJ511" s="39">
        <f t="shared" si="290"/>
        <v>12.680000000000001</v>
      </c>
      <c r="CK511" s="39">
        <f t="shared" si="290"/>
        <v>21.089999999999996</v>
      </c>
      <c r="CL511" s="39">
        <f t="shared" si="290"/>
        <v>0</v>
      </c>
      <c r="CM511" s="39">
        <f t="shared" si="290"/>
        <v>0.80142857142857138</v>
      </c>
      <c r="CO511" s="6"/>
      <c r="CP511" s="6"/>
      <c r="CS511" s="1">
        <f t="shared" si="276"/>
        <v>16</v>
      </c>
      <c r="CT511" s="1">
        <f t="shared" si="277"/>
        <v>0</v>
      </c>
      <c r="CU511" s="1">
        <f t="shared" si="278"/>
        <v>0</v>
      </c>
      <c r="CV511" s="1">
        <f t="shared" si="279"/>
        <v>0</v>
      </c>
      <c r="CW511" s="1">
        <f t="shared" si="280"/>
        <v>0</v>
      </c>
      <c r="CX511" s="1">
        <f t="shared" si="281"/>
        <v>12.388499999999997</v>
      </c>
      <c r="CY511" s="1">
        <f>CS511</f>
        <v>16</v>
      </c>
      <c r="DC511" s="1">
        <f>CW511</f>
        <v>0</v>
      </c>
      <c r="DD511" s="1">
        <f>CX511</f>
        <v>12.388499999999997</v>
      </c>
      <c r="DK511" s="1">
        <f t="shared" si="273"/>
        <v>0</v>
      </c>
      <c r="DL511" s="1">
        <f t="shared" si="274"/>
        <v>0</v>
      </c>
    </row>
    <row r="512" spans="1:116" s="1" customFormat="1" ht="12" customHeight="1">
      <c r="A512" s="1">
        <f t="shared" si="282"/>
        <v>14</v>
      </c>
      <c r="B512" s="4">
        <f t="shared" si="283"/>
        <v>41271</v>
      </c>
      <c r="C512" s="4">
        <f t="shared" si="284"/>
        <v>41277</v>
      </c>
      <c r="D512" s="5" t="s">
        <v>22</v>
      </c>
      <c r="E512" s="1">
        <v>5</v>
      </c>
      <c r="F512" s="5" t="s">
        <v>52</v>
      </c>
      <c r="G512" s="5" t="s">
        <v>199</v>
      </c>
      <c r="H512" s="5" t="s">
        <v>252</v>
      </c>
      <c r="I512" s="5"/>
      <c r="J512" s="5"/>
      <c r="K512" s="15">
        <v>21.149999999999899</v>
      </c>
      <c r="L512" s="1">
        <f t="shared" si="291"/>
        <v>54.6099999999999</v>
      </c>
      <c r="M512" s="15">
        <v>0</v>
      </c>
      <c r="N512" s="15">
        <v>20.6099999999999</v>
      </c>
      <c r="P512" s="1">
        <f t="shared" si="292"/>
        <v>90.219999999999914</v>
      </c>
      <c r="Q512" s="109" t="str">
        <f t="shared" si="275"/>
        <v/>
      </c>
      <c r="T512" s="15">
        <v>1</v>
      </c>
      <c r="U512" s="15">
        <v>0.1</v>
      </c>
      <c r="V512" s="15">
        <v>0.1</v>
      </c>
      <c r="W512" s="15">
        <v>4.99</v>
      </c>
      <c r="X512" s="15">
        <v>4.99</v>
      </c>
      <c r="AL512" s="26">
        <v>5.59</v>
      </c>
      <c r="AM512" s="40"/>
      <c r="AN512" s="15"/>
      <c r="AO512" s="39"/>
      <c r="AP512" s="39"/>
      <c r="AQ512" s="39"/>
      <c r="BF512" s="110">
        <f t="shared" si="289"/>
        <v>0</v>
      </c>
      <c r="BX512" s="39"/>
      <c r="BY512" s="1">
        <v>17.48207142857142</v>
      </c>
      <c r="CG512" s="39">
        <f t="shared" si="290"/>
        <v>11.912857142857144</v>
      </c>
      <c r="CH512" s="39">
        <f t="shared" si="290"/>
        <v>50.888571428571424</v>
      </c>
      <c r="CI512" s="39">
        <f t="shared" si="290"/>
        <v>1.06</v>
      </c>
      <c r="CJ512" s="39">
        <f t="shared" si="290"/>
        <v>13.141428571428573</v>
      </c>
      <c r="CK512" s="39">
        <f t="shared" si="290"/>
        <v>21.32</v>
      </c>
      <c r="CL512" s="39">
        <f t="shared" si="290"/>
        <v>0</v>
      </c>
      <c r="CM512" s="39">
        <f t="shared" si="290"/>
        <v>1.5757142857142858</v>
      </c>
      <c r="CO512" s="6"/>
      <c r="CP512" s="6"/>
      <c r="CS512" s="1">
        <f t="shared" si="276"/>
        <v>21.149999999999899</v>
      </c>
      <c r="CT512" s="1">
        <f t="shared" si="277"/>
        <v>0</v>
      </c>
      <c r="CU512" s="1">
        <f t="shared" si="278"/>
        <v>0</v>
      </c>
      <c r="CV512" s="1">
        <f t="shared" si="279"/>
        <v>0</v>
      </c>
      <c r="CW512" s="1">
        <f t="shared" si="280"/>
        <v>0</v>
      </c>
      <c r="CX512" s="1">
        <f t="shared" si="281"/>
        <v>17.48207142857142</v>
      </c>
      <c r="CY512" s="1">
        <f t="shared" ref="CY512:CY526" si="293">CY511+CS512</f>
        <v>37.149999999999899</v>
      </c>
      <c r="DC512" s="1">
        <f t="shared" ref="DC512:DC526" si="294">DC511+CW512</f>
        <v>0</v>
      </c>
      <c r="DD512" s="1">
        <f t="shared" ref="DD512:DD526" si="295">DD511+CX512</f>
        <v>29.870571428571417</v>
      </c>
      <c r="DK512" s="1">
        <f t="shared" si="273"/>
        <v>0</v>
      </c>
      <c r="DL512" s="1">
        <f t="shared" si="274"/>
        <v>0</v>
      </c>
    </row>
    <row r="513" spans="1:116" s="1" customFormat="1" ht="12" customHeight="1">
      <c r="A513" s="1">
        <f t="shared" si="282"/>
        <v>15</v>
      </c>
      <c r="B513" s="4">
        <f t="shared" si="283"/>
        <v>41278</v>
      </c>
      <c r="C513" s="4">
        <f t="shared" si="284"/>
        <v>41284</v>
      </c>
      <c r="D513" s="5" t="s">
        <v>22</v>
      </c>
      <c r="E513" s="1">
        <v>5</v>
      </c>
      <c r="F513" s="5" t="s">
        <v>52</v>
      </c>
      <c r="G513" s="5" t="s">
        <v>199</v>
      </c>
      <c r="H513" s="5" t="s">
        <v>252</v>
      </c>
      <c r="I513" s="5"/>
      <c r="J513" s="5"/>
      <c r="K513" s="15">
        <v>17.46</v>
      </c>
      <c r="L513" s="1">
        <f t="shared" si="291"/>
        <v>72.069999999999908</v>
      </c>
      <c r="M513" s="15">
        <v>7.3399999999999901</v>
      </c>
      <c r="N513" s="15">
        <v>374.22</v>
      </c>
      <c r="P513" s="1">
        <f t="shared" si="292"/>
        <v>464.43999999999994</v>
      </c>
      <c r="Q513" s="109" t="str">
        <f t="shared" si="275"/>
        <v/>
      </c>
      <c r="T513" s="15">
        <v>20</v>
      </c>
      <c r="U513" s="15">
        <v>0.40999999999999898</v>
      </c>
      <c r="V513" s="15">
        <v>2.14</v>
      </c>
      <c r="W513" s="15">
        <v>4.74</v>
      </c>
      <c r="X513" s="15">
        <v>4.74</v>
      </c>
      <c r="AL513" s="26">
        <v>0</v>
      </c>
      <c r="AM513" s="40"/>
      <c r="AN513" s="15"/>
      <c r="AO513" s="39"/>
      <c r="AP513" s="39"/>
      <c r="AQ513" s="39"/>
      <c r="BF513" s="110">
        <f t="shared" si="289"/>
        <v>0</v>
      </c>
      <c r="BX513" s="39"/>
      <c r="BY513" s="1">
        <v>23.46349056603772</v>
      </c>
      <c r="CG513" s="39">
        <f t="shared" si="290"/>
        <v>12.858571428571427</v>
      </c>
      <c r="CH513" s="39">
        <f t="shared" si="290"/>
        <v>51.79</v>
      </c>
      <c r="CI513" s="39">
        <f t="shared" si="290"/>
        <v>1.0457142857142858</v>
      </c>
      <c r="CJ513" s="39">
        <f t="shared" si="290"/>
        <v>11.762857142857143</v>
      </c>
      <c r="CK513" s="39">
        <f t="shared" si="290"/>
        <v>18.54</v>
      </c>
      <c r="CL513" s="39">
        <f t="shared" si="290"/>
        <v>0</v>
      </c>
      <c r="CM513" s="39">
        <f t="shared" si="290"/>
        <v>1.2842857142857143</v>
      </c>
      <c r="CO513" s="6"/>
      <c r="CP513" s="6"/>
      <c r="CS513" s="1">
        <f t="shared" si="276"/>
        <v>17.46</v>
      </c>
      <c r="CT513" s="1">
        <f t="shared" si="277"/>
        <v>0</v>
      </c>
      <c r="CU513" s="1">
        <f t="shared" si="278"/>
        <v>0</v>
      </c>
      <c r="CV513" s="1">
        <f t="shared" si="279"/>
        <v>0</v>
      </c>
      <c r="CW513" s="1">
        <f t="shared" si="280"/>
        <v>0</v>
      </c>
      <c r="CX513" s="1">
        <f t="shared" si="281"/>
        <v>23.46349056603772</v>
      </c>
      <c r="CY513" s="1">
        <f t="shared" si="293"/>
        <v>54.6099999999999</v>
      </c>
      <c r="DC513" s="1">
        <f t="shared" si="294"/>
        <v>0</v>
      </c>
      <c r="DD513" s="1">
        <f t="shared" si="295"/>
        <v>53.334061994609137</v>
      </c>
      <c r="DK513" s="1">
        <f t="shared" si="273"/>
        <v>0</v>
      </c>
      <c r="DL513" s="1">
        <f t="shared" si="274"/>
        <v>0</v>
      </c>
    </row>
    <row r="514" spans="1:116" s="1" customFormat="1" ht="12" customHeight="1">
      <c r="A514" s="1">
        <f t="shared" si="282"/>
        <v>16</v>
      </c>
      <c r="B514" s="4">
        <f t="shared" si="283"/>
        <v>41285</v>
      </c>
      <c r="C514" s="4">
        <f t="shared" si="284"/>
        <v>41291</v>
      </c>
      <c r="D514" s="5" t="s">
        <v>22</v>
      </c>
      <c r="E514" s="1">
        <v>5</v>
      </c>
      <c r="F514" s="5" t="s">
        <v>52</v>
      </c>
      <c r="G514" s="5" t="s">
        <v>199</v>
      </c>
      <c r="H514" s="5" t="s">
        <v>252</v>
      </c>
      <c r="I514" s="5"/>
      <c r="J514" s="5"/>
      <c r="K514" s="15">
        <v>15.14</v>
      </c>
      <c r="L514" s="1">
        <f t="shared" si="291"/>
        <v>87.209999999999908</v>
      </c>
      <c r="M514" s="15">
        <v>8.6300000000000008</v>
      </c>
      <c r="N514" s="15">
        <v>297.07999999999902</v>
      </c>
      <c r="P514" s="1">
        <f t="shared" si="292"/>
        <v>761.51999999999896</v>
      </c>
      <c r="Q514" s="109" t="str">
        <f t="shared" si="275"/>
        <v/>
      </c>
      <c r="T514" s="15">
        <v>20</v>
      </c>
      <c r="U514" s="15">
        <v>0.40999999999999898</v>
      </c>
      <c r="V514" s="15">
        <v>1.96</v>
      </c>
      <c r="W514" s="15"/>
      <c r="X514" s="15"/>
      <c r="AL514" s="26">
        <v>19.559999999999999</v>
      </c>
      <c r="AM514" s="40"/>
      <c r="AN514" s="15"/>
      <c r="AO514" s="39"/>
      <c r="AP514" s="39"/>
      <c r="AQ514" s="39"/>
      <c r="BF514" s="110">
        <f t="shared" si="289"/>
        <v>0</v>
      </c>
      <c r="BS514" s="1" t="s">
        <v>173</v>
      </c>
      <c r="BT514" s="1">
        <v>79.035894225000021</v>
      </c>
      <c r="BU514" s="1">
        <v>80</v>
      </c>
      <c r="BV514" s="1">
        <v>40</v>
      </c>
      <c r="BW514" s="1">
        <v>1200</v>
      </c>
      <c r="BX514" s="39">
        <v>-0.96410577499997885</v>
      </c>
      <c r="BY514" s="1">
        <v>30.941037735849033</v>
      </c>
      <c r="BZ514" s="1">
        <v>0</v>
      </c>
      <c r="CA514" s="1">
        <v>0</v>
      </c>
      <c r="CG514" s="39">
        <f t="shared" si="290"/>
        <v>14.55857142857143</v>
      </c>
      <c r="CH514" s="39">
        <f t="shared" si="290"/>
        <v>57.211428571428577</v>
      </c>
      <c r="CI514" s="39">
        <f t="shared" si="290"/>
        <v>0.88285714285714278</v>
      </c>
      <c r="CJ514" s="39">
        <f t="shared" si="290"/>
        <v>10.261428571428571</v>
      </c>
      <c r="CK514" s="39">
        <f t="shared" si="290"/>
        <v>15.91</v>
      </c>
      <c r="CL514" s="39">
        <f t="shared" si="290"/>
        <v>0</v>
      </c>
      <c r="CM514" s="39">
        <f t="shared" si="290"/>
        <v>1.2657142857142856</v>
      </c>
      <c r="CO514" s="6"/>
      <c r="CP514" s="6"/>
      <c r="CS514" s="1">
        <f t="shared" si="276"/>
        <v>15.14</v>
      </c>
      <c r="CT514" s="1">
        <f t="shared" si="277"/>
        <v>0</v>
      </c>
      <c r="CU514" s="1">
        <f t="shared" si="278"/>
        <v>0</v>
      </c>
      <c r="CV514" s="1">
        <f t="shared" si="279"/>
        <v>0</v>
      </c>
      <c r="CW514" s="1">
        <f t="shared" si="280"/>
        <v>0</v>
      </c>
      <c r="CX514" s="1">
        <f t="shared" si="281"/>
        <v>30.941037735849033</v>
      </c>
      <c r="CY514" s="1">
        <f t="shared" si="293"/>
        <v>69.749999999999901</v>
      </c>
      <c r="DC514" s="1">
        <f t="shared" si="294"/>
        <v>0</v>
      </c>
      <c r="DD514" s="1">
        <f t="shared" si="295"/>
        <v>84.275099730458166</v>
      </c>
      <c r="DK514" s="1">
        <f t="shared" si="273"/>
        <v>0</v>
      </c>
      <c r="DL514" s="1">
        <f t="shared" si="274"/>
        <v>0</v>
      </c>
    </row>
    <row r="515" spans="1:116" s="1" customFormat="1" ht="12" customHeight="1">
      <c r="A515" s="1">
        <f t="shared" si="282"/>
        <v>17</v>
      </c>
      <c r="B515" s="4">
        <f t="shared" si="283"/>
        <v>41292</v>
      </c>
      <c r="C515" s="4">
        <f t="shared" si="284"/>
        <v>41298</v>
      </c>
      <c r="D515" s="5" t="s">
        <v>22</v>
      </c>
      <c r="E515" s="1">
        <v>5</v>
      </c>
      <c r="F515" s="5" t="s">
        <v>52</v>
      </c>
      <c r="G515" s="5" t="s">
        <v>199</v>
      </c>
      <c r="H515" s="5" t="s">
        <v>252</v>
      </c>
      <c r="I515" s="5"/>
      <c r="J515" s="5"/>
      <c r="K515" s="15">
        <v>37.229999999999897</v>
      </c>
      <c r="L515" s="1">
        <f t="shared" si="291"/>
        <v>124.4399999999998</v>
      </c>
      <c r="M515" s="15">
        <v>5.29</v>
      </c>
      <c r="N515" s="15">
        <v>1086.69</v>
      </c>
      <c r="P515" s="1">
        <f t="shared" si="292"/>
        <v>1848.2099999999991</v>
      </c>
      <c r="Q515" s="109" t="str">
        <f t="shared" si="275"/>
        <v/>
      </c>
      <c r="T515" s="15">
        <v>50</v>
      </c>
      <c r="U515" s="15">
        <v>1.3799999999999899</v>
      </c>
      <c r="V515" s="15">
        <v>2.9199999999999902</v>
      </c>
      <c r="W515" s="15">
        <v>4.34</v>
      </c>
      <c r="X515" s="15">
        <v>5.28</v>
      </c>
      <c r="AL515" s="26">
        <v>0.51</v>
      </c>
      <c r="AM515" s="40"/>
      <c r="AN515" s="15"/>
      <c r="AO515" s="39"/>
      <c r="AP515" s="39"/>
      <c r="AQ515" s="39"/>
      <c r="BF515" s="110">
        <f t="shared" si="289"/>
        <v>0</v>
      </c>
      <c r="BS515" s="1" t="s">
        <v>174</v>
      </c>
      <c r="BT515" s="1">
        <v>85.796644545000007</v>
      </c>
      <c r="BU515" s="1">
        <v>80</v>
      </c>
      <c r="BV515" s="1">
        <v>40</v>
      </c>
      <c r="BW515" s="1">
        <v>1200</v>
      </c>
      <c r="BX515" s="39">
        <v>5.7966445450000066</v>
      </c>
      <c r="BY515" s="1">
        <v>28.619283018867907</v>
      </c>
      <c r="BZ515" s="1">
        <v>20</v>
      </c>
      <c r="CA515" s="1">
        <v>44</v>
      </c>
      <c r="CG515" s="39">
        <f t="shared" si="290"/>
        <v>14.38</v>
      </c>
      <c r="CH515" s="39">
        <f t="shared" si="290"/>
        <v>52.214285714285715</v>
      </c>
      <c r="CI515" s="39">
        <f t="shared" si="290"/>
        <v>1.077142857142857</v>
      </c>
      <c r="CJ515" s="39">
        <f t="shared" si="290"/>
        <v>7.8142857142857141</v>
      </c>
      <c r="CK515" s="39">
        <f t="shared" si="290"/>
        <v>17.049999999999997</v>
      </c>
      <c r="CL515" s="39">
        <f t="shared" si="290"/>
        <v>0</v>
      </c>
      <c r="CM515" s="39">
        <f t="shared" si="290"/>
        <v>1.705714285714286</v>
      </c>
      <c r="CO515" s="6"/>
      <c r="CP515" s="6"/>
      <c r="CS515" s="1">
        <f t="shared" si="276"/>
        <v>37.229999999999897</v>
      </c>
      <c r="CT515" s="1">
        <f t="shared" si="277"/>
        <v>0</v>
      </c>
      <c r="CU515" s="1">
        <f t="shared" si="278"/>
        <v>0</v>
      </c>
      <c r="CV515" s="1">
        <f t="shared" si="279"/>
        <v>0</v>
      </c>
      <c r="CW515" s="1">
        <f t="shared" si="280"/>
        <v>20</v>
      </c>
      <c r="CX515" s="1">
        <f t="shared" si="281"/>
        <v>28.619283018867907</v>
      </c>
      <c r="CY515" s="1">
        <f t="shared" si="293"/>
        <v>106.97999999999979</v>
      </c>
      <c r="DC515" s="1">
        <f t="shared" si="294"/>
        <v>20</v>
      </c>
      <c r="DD515" s="1">
        <f t="shared" si="295"/>
        <v>112.89438274932607</v>
      </c>
      <c r="DK515" s="1">
        <f t="shared" si="273"/>
        <v>0</v>
      </c>
      <c r="DL515" s="1">
        <f t="shared" si="274"/>
        <v>0</v>
      </c>
    </row>
    <row r="516" spans="1:116" s="1" customFormat="1" ht="12" customHeight="1">
      <c r="A516" s="1">
        <f t="shared" si="282"/>
        <v>18</v>
      </c>
      <c r="B516" s="4">
        <f t="shared" si="283"/>
        <v>41299</v>
      </c>
      <c r="C516" s="4">
        <f t="shared" si="284"/>
        <v>41305</v>
      </c>
      <c r="D516" s="5" t="s">
        <v>22</v>
      </c>
      <c r="E516" s="1">
        <v>5</v>
      </c>
      <c r="F516" s="5" t="s">
        <v>52</v>
      </c>
      <c r="G516" s="5" t="s">
        <v>199</v>
      </c>
      <c r="H516" s="5" t="s">
        <v>252</v>
      </c>
      <c r="I516" s="5"/>
      <c r="J516" s="5"/>
      <c r="K516" s="15">
        <v>46.079999999999899</v>
      </c>
      <c r="L516" s="1">
        <f t="shared" si="291"/>
        <v>170.5199999999997</v>
      </c>
      <c r="M516" s="15">
        <v>1.6799999999999899</v>
      </c>
      <c r="N516" s="15">
        <v>1540.17</v>
      </c>
      <c r="P516" s="1">
        <f t="shared" si="292"/>
        <v>3388.3799999999992</v>
      </c>
      <c r="Q516" s="109" t="str">
        <f t="shared" si="275"/>
        <v/>
      </c>
      <c r="T516" s="15">
        <v>64</v>
      </c>
      <c r="U516" s="15">
        <v>2.16</v>
      </c>
      <c r="V516" s="15">
        <v>3.3399999999999901</v>
      </c>
      <c r="W516" s="15">
        <v>7.55</v>
      </c>
      <c r="X516" s="15">
        <v>11.72</v>
      </c>
      <c r="AL516" s="26">
        <v>1.01</v>
      </c>
      <c r="AM516" s="40"/>
      <c r="AN516" s="15"/>
      <c r="AO516" s="39"/>
      <c r="AP516" s="39"/>
      <c r="AQ516" s="39"/>
      <c r="BF516" s="110">
        <f t="shared" si="289"/>
        <v>0</v>
      </c>
      <c r="BS516" s="1" t="s">
        <v>175</v>
      </c>
      <c r="BT516" s="1">
        <v>71.430050115000014</v>
      </c>
      <c r="BU516" s="1">
        <v>80</v>
      </c>
      <c r="BV516" s="1">
        <v>40</v>
      </c>
      <c r="BW516" s="1">
        <v>1200</v>
      </c>
      <c r="BX516" s="39">
        <v>-8.5699498849999856</v>
      </c>
      <c r="BY516" s="1">
        <v>39.771792452830162</v>
      </c>
      <c r="BZ516" s="1">
        <v>45</v>
      </c>
      <c r="CA516" s="1">
        <v>40</v>
      </c>
      <c r="CG516" s="39">
        <f t="shared" si="290"/>
        <v>0</v>
      </c>
      <c r="CH516" s="39">
        <f t="shared" si="290"/>
        <v>0</v>
      </c>
      <c r="CI516" s="39">
        <f t="shared" si="290"/>
        <v>0</v>
      </c>
      <c r="CJ516" s="39">
        <f t="shared" si="290"/>
        <v>0</v>
      </c>
      <c r="CK516" s="39">
        <f t="shared" si="290"/>
        <v>0</v>
      </c>
      <c r="CL516" s="39">
        <f t="shared" si="290"/>
        <v>0</v>
      </c>
      <c r="CM516" s="39">
        <f t="shared" si="290"/>
        <v>0</v>
      </c>
      <c r="CO516" s="6"/>
      <c r="CP516" s="6"/>
      <c r="CS516" s="1">
        <f t="shared" si="276"/>
        <v>46.079999999999899</v>
      </c>
      <c r="CT516" s="1">
        <f t="shared" si="277"/>
        <v>0</v>
      </c>
      <c r="CU516" s="1">
        <f t="shared" si="278"/>
        <v>0</v>
      </c>
      <c r="CV516" s="1">
        <f t="shared" si="279"/>
        <v>0</v>
      </c>
      <c r="CW516" s="1">
        <f t="shared" si="280"/>
        <v>45</v>
      </c>
      <c r="CX516" s="1">
        <f t="shared" si="281"/>
        <v>39.771792452830162</v>
      </c>
      <c r="CY516" s="1">
        <f t="shared" si="293"/>
        <v>153.05999999999969</v>
      </c>
      <c r="DC516" s="1">
        <f t="shared" si="294"/>
        <v>65</v>
      </c>
      <c r="DD516" s="1">
        <f t="shared" si="295"/>
        <v>152.66617520215624</v>
      </c>
      <c r="DK516" s="1">
        <f t="shared" si="273"/>
        <v>0</v>
      </c>
      <c r="DL516" s="1">
        <f t="shared" si="274"/>
        <v>0</v>
      </c>
    </row>
    <row r="517" spans="1:116" s="1" customFormat="1" ht="12" customHeight="1">
      <c r="A517" s="1">
        <f t="shared" si="282"/>
        <v>19</v>
      </c>
      <c r="B517" s="4">
        <f t="shared" si="283"/>
        <v>41306</v>
      </c>
      <c r="C517" s="4">
        <f t="shared" si="284"/>
        <v>41312</v>
      </c>
      <c r="D517" s="5" t="s">
        <v>22</v>
      </c>
      <c r="E517" s="1">
        <v>5</v>
      </c>
      <c r="F517" s="5" t="s">
        <v>52</v>
      </c>
      <c r="G517" s="5" t="s">
        <v>199</v>
      </c>
      <c r="H517" s="5" t="s">
        <v>252</v>
      </c>
      <c r="I517" s="5"/>
      <c r="J517" s="5"/>
      <c r="K517" s="15">
        <v>45.52</v>
      </c>
      <c r="L517" s="1">
        <f t="shared" si="291"/>
        <v>216.03999999999971</v>
      </c>
      <c r="M517" s="15">
        <v>1.79</v>
      </c>
      <c r="N517" s="15">
        <v>1567.88</v>
      </c>
      <c r="P517" s="1">
        <f t="shared" si="292"/>
        <v>4956.2599999999993</v>
      </c>
      <c r="Q517" s="109" t="str">
        <f t="shared" si="275"/>
        <v/>
      </c>
      <c r="T517" s="15">
        <v>64</v>
      </c>
      <c r="U517" s="15">
        <v>2.16</v>
      </c>
      <c r="V517" s="15">
        <v>3.4399999999999902</v>
      </c>
      <c r="W517" s="15"/>
      <c r="X517" s="15"/>
      <c r="AL517" s="26">
        <v>0</v>
      </c>
      <c r="AM517" s="40"/>
      <c r="AN517" s="15"/>
      <c r="AO517" s="39"/>
      <c r="AP517" s="39"/>
      <c r="AQ517" s="39"/>
      <c r="BF517" s="110">
        <f t="shared" si="289"/>
        <v>0</v>
      </c>
      <c r="BS517" s="1" t="s">
        <v>176</v>
      </c>
      <c r="BT517" s="1">
        <v>51.992892945000023</v>
      </c>
      <c r="BU517" s="1">
        <v>80</v>
      </c>
      <c r="BV517" s="1">
        <v>40</v>
      </c>
      <c r="BW517" s="1">
        <v>1200</v>
      </c>
      <c r="BX517" s="39">
        <v>-28.007107054999977</v>
      </c>
      <c r="BY517" s="1">
        <v>44.069679245282998</v>
      </c>
      <c r="BZ517" s="1">
        <v>65</v>
      </c>
      <c r="CA517" s="1">
        <v>24</v>
      </c>
      <c r="CG517" s="39">
        <f t="shared" si="290"/>
        <v>0</v>
      </c>
      <c r="CH517" s="39">
        <f t="shared" si="290"/>
        <v>0</v>
      </c>
      <c r="CI517" s="39">
        <f t="shared" si="290"/>
        <v>0</v>
      </c>
      <c r="CJ517" s="39">
        <f t="shared" si="290"/>
        <v>0</v>
      </c>
      <c r="CK517" s="39">
        <f t="shared" si="290"/>
        <v>0</v>
      </c>
      <c r="CL517" s="39">
        <f t="shared" si="290"/>
        <v>0</v>
      </c>
      <c r="CM517" s="39">
        <f t="shared" si="290"/>
        <v>0</v>
      </c>
      <c r="CO517" s="6"/>
      <c r="CP517" s="6"/>
      <c r="CS517" s="1">
        <f t="shared" si="276"/>
        <v>45.52</v>
      </c>
      <c r="CT517" s="1">
        <f t="shared" si="277"/>
        <v>0</v>
      </c>
      <c r="CU517" s="1">
        <f t="shared" si="278"/>
        <v>0</v>
      </c>
      <c r="CV517" s="1">
        <f t="shared" si="279"/>
        <v>0</v>
      </c>
      <c r="CW517" s="1">
        <f t="shared" si="280"/>
        <v>65</v>
      </c>
      <c r="CX517" s="1">
        <f t="shared" si="281"/>
        <v>44.069679245282998</v>
      </c>
      <c r="CY517" s="1">
        <f t="shared" si="293"/>
        <v>198.5799999999997</v>
      </c>
      <c r="DC517" s="1">
        <f t="shared" si="294"/>
        <v>130</v>
      </c>
      <c r="DD517" s="1">
        <f t="shared" si="295"/>
        <v>196.73585444743924</v>
      </c>
      <c r="DK517" s="1">
        <f t="shared" si="273"/>
        <v>0</v>
      </c>
      <c r="DL517" s="1">
        <f t="shared" si="274"/>
        <v>0</v>
      </c>
    </row>
    <row r="518" spans="1:116" s="1" customFormat="1" ht="12" customHeight="1">
      <c r="A518" s="1">
        <f t="shared" si="282"/>
        <v>20</v>
      </c>
      <c r="B518" s="4">
        <f t="shared" si="283"/>
        <v>41313</v>
      </c>
      <c r="C518" s="4">
        <f t="shared" si="284"/>
        <v>41319</v>
      </c>
      <c r="D518" s="5" t="s">
        <v>22</v>
      </c>
      <c r="E518" s="1">
        <v>5</v>
      </c>
      <c r="F518" s="5" t="s">
        <v>52</v>
      </c>
      <c r="G518" s="5" t="s">
        <v>199</v>
      </c>
      <c r="H518" s="5" t="s">
        <v>252</v>
      </c>
      <c r="I518" s="5"/>
      <c r="J518" s="5"/>
      <c r="K518" s="15">
        <v>40.21</v>
      </c>
      <c r="L518" s="1">
        <f t="shared" si="291"/>
        <v>256.24999999999972</v>
      </c>
      <c r="M518" s="15">
        <v>5.78</v>
      </c>
      <c r="N518" s="15">
        <v>1228.4000000000001</v>
      </c>
      <c r="P518" s="1">
        <f t="shared" si="292"/>
        <v>6184.66</v>
      </c>
      <c r="Q518" s="109" t="str">
        <f t="shared" si="275"/>
        <v/>
      </c>
      <c r="T518" s="15">
        <v>64</v>
      </c>
      <c r="U518" s="15">
        <v>2.16</v>
      </c>
      <c r="V518" s="15">
        <v>3.0499999999999901</v>
      </c>
      <c r="W518" s="15">
        <v>19.079999999999998</v>
      </c>
      <c r="X518" s="15">
        <v>35.82</v>
      </c>
      <c r="AL518" s="26">
        <v>20.010000000000002</v>
      </c>
      <c r="AM518" s="40"/>
      <c r="AN518" s="15"/>
      <c r="AO518" s="39"/>
      <c r="AP518" s="39"/>
      <c r="AQ518" s="39"/>
      <c r="BF518" s="110">
        <f t="shared" si="289"/>
        <v>0</v>
      </c>
      <c r="BS518" s="1" t="s">
        <v>177</v>
      </c>
      <c r="BT518" s="1">
        <v>43.541955045000009</v>
      </c>
      <c r="BU518" s="1">
        <v>80</v>
      </c>
      <c r="BV518" s="1">
        <v>40</v>
      </c>
      <c r="BW518" s="1">
        <v>1200</v>
      </c>
      <c r="BX518" s="39">
        <v>-36.458044954999991</v>
      </c>
      <c r="BY518" s="1">
        <v>44.484283018867906</v>
      </c>
      <c r="BZ518" s="1">
        <v>65</v>
      </c>
      <c r="CA518" s="1">
        <v>35</v>
      </c>
      <c r="CG518" s="39">
        <f t="shared" si="290"/>
        <v>0</v>
      </c>
      <c r="CH518" s="39">
        <f t="shared" si="290"/>
        <v>0</v>
      </c>
      <c r="CI518" s="39">
        <f t="shared" si="290"/>
        <v>0</v>
      </c>
      <c r="CJ518" s="39">
        <f t="shared" si="290"/>
        <v>0</v>
      </c>
      <c r="CK518" s="39">
        <f t="shared" si="290"/>
        <v>0</v>
      </c>
      <c r="CL518" s="39">
        <f t="shared" si="290"/>
        <v>0</v>
      </c>
      <c r="CM518" s="39">
        <f t="shared" si="290"/>
        <v>0</v>
      </c>
      <c r="CO518" s="6"/>
      <c r="CP518" s="6"/>
      <c r="CS518" s="1">
        <f t="shared" si="276"/>
        <v>40.21</v>
      </c>
      <c r="CT518" s="1">
        <f t="shared" si="277"/>
        <v>0</v>
      </c>
      <c r="CU518" s="1">
        <f t="shared" si="278"/>
        <v>0</v>
      </c>
      <c r="CV518" s="1">
        <f t="shared" si="279"/>
        <v>0</v>
      </c>
      <c r="CW518" s="1">
        <f t="shared" si="280"/>
        <v>65</v>
      </c>
      <c r="CX518" s="1">
        <f t="shared" si="281"/>
        <v>44.484283018867906</v>
      </c>
      <c r="CY518" s="1">
        <f t="shared" si="293"/>
        <v>238.78999999999971</v>
      </c>
      <c r="DC518" s="1">
        <f t="shared" si="294"/>
        <v>195</v>
      </c>
      <c r="DD518" s="1">
        <f t="shared" si="295"/>
        <v>241.22013746630714</v>
      </c>
      <c r="DK518" s="1">
        <f t="shared" si="273"/>
        <v>0</v>
      </c>
      <c r="DL518" s="1">
        <f t="shared" si="274"/>
        <v>0</v>
      </c>
    </row>
    <row r="519" spans="1:116" s="1" customFormat="1" ht="12" customHeight="1">
      <c r="A519" s="1">
        <f t="shared" si="282"/>
        <v>21</v>
      </c>
      <c r="B519" s="4">
        <f t="shared" si="283"/>
        <v>41320</v>
      </c>
      <c r="C519" s="4">
        <f t="shared" si="284"/>
        <v>41326</v>
      </c>
      <c r="D519" s="5" t="s">
        <v>22</v>
      </c>
      <c r="E519" s="1">
        <v>5</v>
      </c>
      <c r="F519" s="5" t="s">
        <v>52</v>
      </c>
      <c r="G519" s="5" t="s">
        <v>199</v>
      </c>
      <c r="H519" s="5" t="s">
        <v>252</v>
      </c>
      <c r="I519" s="5"/>
      <c r="J519" s="5"/>
      <c r="K519" s="15">
        <v>42.0399999999999</v>
      </c>
      <c r="L519" s="1">
        <f t="shared" si="291"/>
        <v>298.28999999999962</v>
      </c>
      <c r="M519" s="15">
        <v>8.2699999999999907</v>
      </c>
      <c r="N519" s="15">
        <v>1326.14</v>
      </c>
      <c r="P519" s="1">
        <f t="shared" si="292"/>
        <v>7510.8</v>
      </c>
      <c r="Q519" s="109" t="str">
        <f t="shared" si="275"/>
        <v/>
      </c>
      <c r="T519" s="15">
        <v>73.999999999999901</v>
      </c>
      <c r="U519" s="15">
        <v>3.3999999999999901</v>
      </c>
      <c r="V519" s="15">
        <v>3.1499999999999901</v>
      </c>
      <c r="W519" s="15"/>
      <c r="X519" s="15"/>
      <c r="AL519" s="26">
        <v>21.85</v>
      </c>
      <c r="AM519" s="40"/>
      <c r="AN519" s="15"/>
      <c r="AO519" s="39"/>
      <c r="AP519" s="39"/>
      <c r="AQ519" s="39"/>
      <c r="BF519" s="110">
        <f t="shared" si="289"/>
        <v>0</v>
      </c>
      <c r="BS519" s="1" t="s">
        <v>178</v>
      </c>
      <c r="BT519" s="1">
        <v>43.964501940000019</v>
      </c>
      <c r="BU519" s="1">
        <v>80</v>
      </c>
      <c r="BV519" s="1">
        <v>40</v>
      </c>
      <c r="BW519" s="1">
        <v>1200</v>
      </c>
      <c r="BX519" s="39">
        <v>-36.035498059999981</v>
      </c>
      <c r="BY519" s="1">
        <v>48.901603773584888</v>
      </c>
      <c r="BZ519" s="1">
        <v>65</v>
      </c>
      <c r="CA519" s="1">
        <v>40</v>
      </c>
      <c r="CG519" s="39">
        <f t="shared" si="290"/>
        <v>0</v>
      </c>
      <c r="CH519" s="39">
        <f t="shared" si="290"/>
        <v>0</v>
      </c>
      <c r="CI519" s="39">
        <f t="shared" si="290"/>
        <v>0</v>
      </c>
      <c r="CJ519" s="39">
        <f t="shared" si="290"/>
        <v>0</v>
      </c>
      <c r="CK519" s="39">
        <f t="shared" si="290"/>
        <v>0</v>
      </c>
      <c r="CL519" s="39">
        <f t="shared" si="290"/>
        <v>0</v>
      </c>
      <c r="CM519" s="39">
        <f t="shared" si="290"/>
        <v>0</v>
      </c>
      <c r="CO519" s="6"/>
      <c r="CP519" s="6"/>
      <c r="CS519" s="1">
        <f t="shared" si="276"/>
        <v>42.0399999999999</v>
      </c>
      <c r="CT519" s="1">
        <f t="shared" si="277"/>
        <v>0</v>
      </c>
      <c r="CU519" s="1">
        <f t="shared" si="278"/>
        <v>0</v>
      </c>
      <c r="CV519" s="1">
        <f t="shared" si="279"/>
        <v>0</v>
      </c>
      <c r="CW519" s="1">
        <f t="shared" si="280"/>
        <v>65</v>
      </c>
      <c r="CX519" s="1">
        <f t="shared" si="281"/>
        <v>48.901603773584888</v>
      </c>
      <c r="CY519" s="1">
        <f t="shared" si="293"/>
        <v>280.82999999999959</v>
      </c>
      <c r="DC519" s="1">
        <f t="shared" si="294"/>
        <v>260</v>
      </c>
      <c r="DD519" s="1">
        <f t="shared" si="295"/>
        <v>290.121741239892</v>
      </c>
      <c r="DK519" s="1">
        <f t="shared" si="273"/>
        <v>0</v>
      </c>
      <c r="DL519" s="1">
        <f t="shared" si="274"/>
        <v>0</v>
      </c>
    </row>
    <row r="520" spans="1:116" s="1" customFormat="1" ht="12" customHeight="1">
      <c r="A520" s="1">
        <f t="shared" si="282"/>
        <v>22</v>
      </c>
      <c r="B520" s="4">
        <f t="shared" si="283"/>
        <v>41327</v>
      </c>
      <c r="C520" s="4">
        <f t="shared" si="284"/>
        <v>41333</v>
      </c>
      <c r="D520" s="5" t="s">
        <v>22</v>
      </c>
      <c r="E520" s="1">
        <v>5</v>
      </c>
      <c r="F520" s="5" t="s">
        <v>52</v>
      </c>
      <c r="G520" s="5" t="s">
        <v>199</v>
      </c>
      <c r="H520" s="5" t="s">
        <v>252</v>
      </c>
      <c r="I520" s="5"/>
      <c r="J520" s="5"/>
      <c r="K520" s="15">
        <v>37.200000000000003</v>
      </c>
      <c r="L520" s="1">
        <f t="shared" si="291"/>
        <v>335.48999999999961</v>
      </c>
      <c r="M520" s="15">
        <v>12.18</v>
      </c>
      <c r="N520" s="15">
        <v>1277.73</v>
      </c>
      <c r="P520" s="1">
        <f t="shared" si="292"/>
        <v>8788.5300000000007</v>
      </c>
      <c r="Q520" s="109" t="str">
        <f t="shared" si="275"/>
        <v/>
      </c>
      <c r="T520" s="15">
        <v>73.999999999999901</v>
      </c>
      <c r="U520" s="15">
        <v>3.3999999999999901</v>
      </c>
      <c r="V520" s="15">
        <v>3.43</v>
      </c>
      <c r="W520" s="15"/>
      <c r="X520" s="15"/>
      <c r="AL520" s="26">
        <v>0</v>
      </c>
      <c r="AM520" s="40"/>
      <c r="AN520" s="15"/>
      <c r="AO520" s="39"/>
      <c r="AP520" s="39"/>
      <c r="AQ520" s="39"/>
      <c r="BF520" s="110">
        <f t="shared" si="289"/>
        <v>0</v>
      </c>
      <c r="BS520" s="1" t="s">
        <v>179</v>
      </c>
      <c r="BT520" s="1">
        <v>41.851767465000009</v>
      </c>
      <c r="BU520" s="1">
        <v>80</v>
      </c>
      <c r="BV520" s="1">
        <v>40</v>
      </c>
      <c r="BW520" s="1">
        <v>1200</v>
      </c>
      <c r="BX520" s="39">
        <v>-38.148232534999991</v>
      </c>
      <c r="BY520" s="1">
        <v>47.070867924528315</v>
      </c>
      <c r="BZ520" s="1">
        <v>65</v>
      </c>
      <c r="CA520" s="1">
        <v>24</v>
      </c>
      <c r="CG520" s="39">
        <f t="shared" ref="CG520:CM525" si="296">CG485</f>
        <v>0</v>
      </c>
      <c r="CH520" s="39">
        <f t="shared" si="296"/>
        <v>0</v>
      </c>
      <c r="CI520" s="39">
        <f t="shared" si="296"/>
        <v>0</v>
      </c>
      <c r="CJ520" s="39">
        <f t="shared" si="296"/>
        <v>0</v>
      </c>
      <c r="CK520" s="39">
        <f t="shared" si="296"/>
        <v>0</v>
      </c>
      <c r="CL520" s="39">
        <f t="shared" si="296"/>
        <v>0</v>
      </c>
      <c r="CM520" s="39">
        <f t="shared" si="296"/>
        <v>0</v>
      </c>
      <c r="CO520" s="6"/>
      <c r="CP520" s="6"/>
      <c r="CS520" s="1">
        <f t="shared" si="276"/>
        <v>37.200000000000003</v>
      </c>
      <c r="CT520" s="1">
        <f t="shared" si="277"/>
        <v>0</v>
      </c>
      <c r="CU520" s="1">
        <f t="shared" si="278"/>
        <v>0</v>
      </c>
      <c r="CV520" s="1">
        <f t="shared" si="279"/>
        <v>0</v>
      </c>
      <c r="CW520" s="1">
        <f t="shared" si="280"/>
        <v>65</v>
      </c>
      <c r="CX520" s="1">
        <f t="shared" si="281"/>
        <v>47.070867924528315</v>
      </c>
      <c r="CY520" s="1">
        <f t="shared" si="293"/>
        <v>318.02999999999957</v>
      </c>
      <c r="DC520" s="1">
        <f t="shared" si="294"/>
        <v>325</v>
      </c>
      <c r="DD520" s="1">
        <f t="shared" si="295"/>
        <v>337.19260916442033</v>
      </c>
      <c r="DK520" s="1">
        <f t="shared" si="273"/>
        <v>0</v>
      </c>
      <c r="DL520" s="1">
        <f t="shared" si="274"/>
        <v>0</v>
      </c>
    </row>
    <row r="521" spans="1:116" s="1" customFormat="1" ht="12" customHeight="1">
      <c r="A521" s="1">
        <f t="shared" si="282"/>
        <v>23</v>
      </c>
      <c r="B521" s="4">
        <f t="shared" si="283"/>
        <v>41334</v>
      </c>
      <c r="C521" s="4">
        <f t="shared" si="284"/>
        <v>41340</v>
      </c>
      <c r="D521" s="5" t="s">
        <v>22</v>
      </c>
      <c r="E521" s="1">
        <v>5</v>
      </c>
      <c r="F521" s="5" t="s">
        <v>52</v>
      </c>
      <c r="G521" s="5" t="s">
        <v>199</v>
      </c>
      <c r="H521" s="5" t="s">
        <v>252</v>
      </c>
      <c r="I521" s="5"/>
      <c r="J521" s="5"/>
      <c r="K521" s="15">
        <v>40.799999999999898</v>
      </c>
      <c r="L521" s="1">
        <f t="shared" si="291"/>
        <v>376.28999999999951</v>
      </c>
      <c r="M521" s="15">
        <v>6.23</v>
      </c>
      <c r="N521" s="15">
        <v>1282.43</v>
      </c>
      <c r="P521" s="1">
        <f t="shared" si="292"/>
        <v>10070.960000000001</v>
      </c>
      <c r="Q521" s="109" t="str">
        <f t="shared" si="275"/>
        <v/>
      </c>
      <c r="T521" s="15">
        <v>73.999999999999901</v>
      </c>
      <c r="U521" s="15">
        <v>3.3999999999999901</v>
      </c>
      <c r="V521" s="15">
        <v>3.14</v>
      </c>
      <c r="W521" s="15"/>
      <c r="X521" s="15"/>
      <c r="AM521" s="39"/>
      <c r="AO521" s="39"/>
      <c r="AP521" s="39"/>
      <c r="AQ521" s="39"/>
      <c r="BF521" s="110">
        <f t="shared" si="289"/>
        <v>0</v>
      </c>
      <c r="BS521" s="1" t="s">
        <v>180</v>
      </c>
      <c r="BT521" s="1">
        <v>40.161579885000016</v>
      </c>
      <c r="BU521" s="1">
        <v>80</v>
      </c>
      <c r="BV521" s="1">
        <v>40</v>
      </c>
      <c r="BW521" s="1">
        <v>1200</v>
      </c>
      <c r="BX521" s="39">
        <v>-39.838420114999984</v>
      </c>
      <c r="BY521" s="1">
        <v>50.237000000000009</v>
      </c>
      <c r="BZ521" s="1">
        <v>65</v>
      </c>
      <c r="CA521" s="1">
        <v>25</v>
      </c>
      <c r="CG521" s="39">
        <f t="shared" si="296"/>
        <v>0</v>
      </c>
      <c r="CH521" s="39">
        <f t="shared" si="296"/>
        <v>0</v>
      </c>
      <c r="CI521" s="39">
        <f t="shared" si="296"/>
        <v>0</v>
      </c>
      <c r="CJ521" s="39">
        <f t="shared" si="296"/>
        <v>0</v>
      </c>
      <c r="CK521" s="39">
        <f t="shared" si="296"/>
        <v>0</v>
      </c>
      <c r="CL521" s="39">
        <f t="shared" si="296"/>
        <v>0</v>
      </c>
      <c r="CM521" s="39">
        <f t="shared" si="296"/>
        <v>0</v>
      </c>
      <c r="CO521" s="6"/>
      <c r="CP521" s="6"/>
      <c r="CS521" s="1">
        <f t="shared" si="276"/>
        <v>40.799999999999898</v>
      </c>
      <c r="CT521" s="1">
        <f t="shared" si="277"/>
        <v>0</v>
      </c>
      <c r="CU521" s="1">
        <f t="shared" si="278"/>
        <v>0</v>
      </c>
      <c r="CV521" s="1">
        <f t="shared" si="279"/>
        <v>0</v>
      </c>
      <c r="CW521" s="1">
        <f t="shared" si="280"/>
        <v>65</v>
      </c>
      <c r="CX521" s="1">
        <f t="shared" si="281"/>
        <v>50.237000000000009</v>
      </c>
      <c r="CY521" s="1">
        <f t="shared" si="293"/>
        <v>358.82999999999947</v>
      </c>
      <c r="DC521" s="1">
        <f t="shared" si="294"/>
        <v>390</v>
      </c>
      <c r="DD521" s="1">
        <f t="shared" si="295"/>
        <v>387.42960916442036</v>
      </c>
      <c r="DK521" s="1">
        <f t="shared" si="273"/>
        <v>0</v>
      </c>
      <c r="DL521" s="1">
        <f t="shared" si="274"/>
        <v>0</v>
      </c>
    </row>
    <row r="522" spans="1:116" s="1" customFormat="1" ht="12" customHeight="1">
      <c r="A522" s="1">
        <f t="shared" si="282"/>
        <v>24</v>
      </c>
      <c r="B522" s="4">
        <f t="shared" si="283"/>
        <v>41341</v>
      </c>
      <c r="C522" s="4">
        <f t="shared" si="284"/>
        <v>41347</v>
      </c>
      <c r="D522" s="5" t="s">
        <v>22</v>
      </c>
      <c r="E522" s="1">
        <v>5</v>
      </c>
      <c r="F522" s="5" t="s">
        <v>52</v>
      </c>
      <c r="G522" s="5" t="s">
        <v>199</v>
      </c>
      <c r="H522" s="5" t="s">
        <v>252</v>
      </c>
      <c r="I522" s="5"/>
      <c r="J522" s="5"/>
      <c r="K522" s="15">
        <v>38.92</v>
      </c>
      <c r="L522" s="1">
        <f t="shared" si="291"/>
        <v>415.20999999999952</v>
      </c>
      <c r="M522" s="15">
        <v>7.16</v>
      </c>
      <c r="N522" s="15">
        <v>1303.5599999999899</v>
      </c>
      <c r="P522" s="1">
        <f t="shared" si="292"/>
        <v>11374.519999999991</v>
      </c>
      <c r="Q522" s="109" t="str">
        <f t="shared" si="275"/>
        <v/>
      </c>
      <c r="T522" s="15">
        <v>73.999999999999901</v>
      </c>
      <c r="U522" s="15">
        <v>3.3999999999999901</v>
      </c>
      <c r="V522" s="15">
        <v>3.35</v>
      </c>
      <c r="W522" s="15"/>
      <c r="X522" s="15"/>
      <c r="AM522" s="39"/>
      <c r="AO522" s="39"/>
      <c r="AP522" s="39"/>
      <c r="AQ522" s="39"/>
      <c r="BF522" s="110">
        <f t="shared" si="289"/>
        <v>0</v>
      </c>
      <c r="BS522" s="1" t="s">
        <v>181</v>
      </c>
      <c r="BT522" s="1">
        <v>36.781204725000016</v>
      </c>
      <c r="BU522" s="1">
        <v>80</v>
      </c>
      <c r="BV522" s="1">
        <v>40</v>
      </c>
      <c r="BW522" s="1">
        <v>1200</v>
      </c>
      <c r="BX522" s="39">
        <v>-43.218795274999984</v>
      </c>
      <c r="BY522" s="1">
        <v>46.277000000000008</v>
      </c>
      <c r="BZ522" s="1">
        <v>60</v>
      </c>
      <c r="CA522" s="1">
        <v>20</v>
      </c>
      <c r="CG522" s="39">
        <f t="shared" si="296"/>
        <v>0</v>
      </c>
      <c r="CH522" s="39">
        <f t="shared" si="296"/>
        <v>0</v>
      </c>
      <c r="CI522" s="39">
        <f t="shared" si="296"/>
        <v>0</v>
      </c>
      <c r="CJ522" s="39">
        <f t="shared" si="296"/>
        <v>0</v>
      </c>
      <c r="CK522" s="39">
        <f t="shared" si="296"/>
        <v>0</v>
      </c>
      <c r="CL522" s="39">
        <f t="shared" si="296"/>
        <v>0</v>
      </c>
      <c r="CM522" s="39">
        <f t="shared" si="296"/>
        <v>0</v>
      </c>
      <c r="CO522" s="6"/>
      <c r="CP522" s="6"/>
      <c r="CS522" s="1">
        <f t="shared" si="276"/>
        <v>38.92</v>
      </c>
      <c r="CT522" s="1">
        <f t="shared" si="277"/>
        <v>0</v>
      </c>
      <c r="CU522" s="1">
        <f t="shared" si="278"/>
        <v>0</v>
      </c>
      <c r="CV522" s="1">
        <f t="shared" si="279"/>
        <v>0</v>
      </c>
      <c r="CW522" s="1">
        <f t="shared" si="280"/>
        <v>60</v>
      </c>
      <c r="CX522" s="1">
        <f t="shared" si="281"/>
        <v>46.277000000000008</v>
      </c>
      <c r="CY522" s="1">
        <f t="shared" si="293"/>
        <v>397.74999999999949</v>
      </c>
      <c r="DC522" s="1">
        <f t="shared" si="294"/>
        <v>450</v>
      </c>
      <c r="DD522" s="1">
        <f t="shared" si="295"/>
        <v>433.70660916442034</v>
      </c>
      <c r="DK522" s="1">
        <f t="shared" si="273"/>
        <v>0</v>
      </c>
      <c r="DL522" s="1">
        <f t="shared" si="274"/>
        <v>0</v>
      </c>
    </row>
    <row r="523" spans="1:116" s="1" customFormat="1" ht="12" customHeight="1">
      <c r="A523" s="1">
        <f t="shared" si="282"/>
        <v>25</v>
      </c>
      <c r="B523" s="4">
        <f t="shared" si="283"/>
        <v>41348</v>
      </c>
      <c r="C523" s="4">
        <f t="shared" si="284"/>
        <v>41354</v>
      </c>
      <c r="D523" s="5" t="s">
        <v>22</v>
      </c>
      <c r="E523" s="1">
        <v>5</v>
      </c>
      <c r="F523" s="5" t="s">
        <v>52</v>
      </c>
      <c r="G523" s="5" t="s">
        <v>199</v>
      </c>
      <c r="H523" s="5" t="s">
        <v>252</v>
      </c>
      <c r="I523" s="5"/>
      <c r="J523" s="5"/>
      <c r="K523" s="15">
        <v>38.969999999999899</v>
      </c>
      <c r="L523" s="1">
        <f t="shared" si="291"/>
        <v>454.17999999999944</v>
      </c>
      <c r="M523" s="15">
        <v>5.99</v>
      </c>
      <c r="N523" s="15">
        <v>1275.53</v>
      </c>
      <c r="P523" s="1">
        <f t="shared" si="292"/>
        <v>12650.049999999992</v>
      </c>
      <c r="Q523" s="109" t="str">
        <f t="shared" si="275"/>
        <v/>
      </c>
      <c r="T523" s="15">
        <v>73.999999999999901</v>
      </c>
      <c r="U523" s="15">
        <v>3.3999999999999901</v>
      </c>
      <c r="V523" s="15">
        <v>3.27</v>
      </c>
      <c r="W523" s="15">
        <v>1.59</v>
      </c>
      <c r="X523" s="15">
        <v>1.72</v>
      </c>
      <c r="AM523" s="39"/>
      <c r="AO523" s="39"/>
      <c r="AP523" s="39"/>
      <c r="AQ523" s="39"/>
      <c r="BF523" s="110">
        <f t="shared" si="289"/>
        <v>0</v>
      </c>
      <c r="BS523" s="1" t="s">
        <v>182</v>
      </c>
      <c r="BT523" s="1">
        <v>34.245923355000016</v>
      </c>
      <c r="BU523" s="1">
        <v>80</v>
      </c>
      <c r="BV523" s="1">
        <v>40</v>
      </c>
      <c r="BW523" s="1">
        <v>1200</v>
      </c>
      <c r="BX523" s="39">
        <v>-45.754076644999984</v>
      </c>
      <c r="BY523" s="1">
        <v>50.069692307692314</v>
      </c>
      <c r="BZ523" s="1">
        <v>55</v>
      </c>
      <c r="CA523" s="1">
        <v>0</v>
      </c>
      <c r="CB523" s="1">
        <f>AVERAGE(5.92, 5.79)</f>
        <v>5.8550000000000004</v>
      </c>
      <c r="CG523" s="39">
        <f t="shared" si="296"/>
        <v>0</v>
      </c>
      <c r="CH523" s="39">
        <f t="shared" si="296"/>
        <v>0</v>
      </c>
      <c r="CI523" s="39">
        <f t="shared" si="296"/>
        <v>0</v>
      </c>
      <c r="CJ523" s="39">
        <f t="shared" si="296"/>
        <v>0</v>
      </c>
      <c r="CK523" s="39">
        <f t="shared" si="296"/>
        <v>0</v>
      </c>
      <c r="CL523" s="39">
        <f t="shared" si="296"/>
        <v>0</v>
      </c>
      <c r="CM523" s="39">
        <f t="shared" si="296"/>
        <v>0</v>
      </c>
      <c r="CO523" s="6"/>
      <c r="CP523" s="6"/>
      <c r="CS523" s="1">
        <f t="shared" si="276"/>
        <v>38.969999999999899</v>
      </c>
      <c r="CT523" s="1">
        <f t="shared" si="277"/>
        <v>0</v>
      </c>
      <c r="CU523" s="1">
        <f t="shared" si="278"/>
        <v>0</v>
      </c>
      <c r="CV523" s="1">
        <f t="shared" si="279"/>
        <v>0</v>
      </c>
      <c r="CW523" s="1">
        <f t="shared" si="280"/>
        <v>55</v>
      </c>
      <c r="CX523" s="1">
        <f t="shared" si="281"/>
        <v>50.069692307692314</v>
      </c>
      <c r="CY523" s="1">
        <f t="shared" si="293"/>
        <v>436.7199999999994</v>
      </c>
      <c r="DC523" s="1">
        <f t="shared" si="294"/>
        <v>505</v>
      </c>
      <c r="DD523" s="1">
        <f t="shared" si="295"/>
        <v>483.77630147211266</v>
      </c>
      <c r="DK523" s="1">
        <f t="shared" si="273"/>
        <v>0</v>
      </c>
      <c r="DL523" s="1">
        <f t="shared" si="274"/>
        <v>0</v>
      </c>
    </row>
    <row r="524" spans="1:116" s="1" customFormat="1" ht="12" customHeight="1">
      <c r="A524" s="1">
        <f t="shared" si="282"/>
        <v>26</v>
      </c>
      <c r="B524" s="4">
        <f t="shared" si="283"/>
        <v>41355</v>
      </c>
      <c r="C524" s="4">
        <f t="shared" si="284"/>
        <v>41361</v>
      </c>
      <c r="D524" s="5" t="s">
        <v>22</v>
      </c>
      <c r="E524" s="1">
        <v>5</v>
      </c>
      <c r="F524" s="5" t="s">
        <v>52</v>
      </c>
      <c r="G524" s="5" t="s">
        <v>199</v>
      </c>
      <c r="H524" s="5" t="s">
        <v>252</v>
      </c>
      <c r="I524" s="5"/>
      <c r="J524" s="5"/>
      <c r="K524" s="15">
        <v>21.32</v>
      </c>
      <c r="L524" s="1">
        <f t="shared" si="291"/>
        <v>475.49999999999943</v>
      </c>
      <c r="M524" s="15">
        <v>8.5099999999999891</v>
      </c>
      <c r="N524" s="15">
        <v>534.20000000000005</v>
      </c>
      <c r="P524" s="1">
        <f t="shared" si="292"/>
        <v>13184.249999999993</v>
      </c>
      <c r="Q524" s="109" t="str">
        <f t="shared" si="275"/>
        <v/>
      </c>
      <c r="T524" s="15">
        <v>44</v>
      </c>
      <c r="U524" s="15">
        <v>1.1200000000000001</v>
      </c>
      <c r="V524" s="15">
        <v>2.50999999999999</v>
      </c>
      <c r="W524" s="15"/>
      <c r="X524" s="15"/>
      <c r="AM524" s="39"/>
      <c r="AO524" s="39"/>
      <c r="AP524" s="39"/>
      <c r="AQ524" s="39"/>
      <c r="BF524" s="110">
        <f t="shared" si="289"/>
        <v>0</v>
      </c>
      <c r="BS524" s="1" t="s">
        <v>183</v>
      </c>
      <c r="BT524" s="1">
        <v>33.400829565000009</v>
      </c>
      <c r="BU524" s="1">
        <v>80</v>
      </c>
      <c r="BV524" s="1">
        <v>40</v>
      </c>
      <c r="BW524" s="1">
        <v>1200</v>
      </c>
      <c r="BX524" s="39">
        <v>-46.599170434999991</v>
      </c>
      <c r="BY524" s="1">
        <v>40.171769230769243</v>
      </c>
      <c r="BZ524" s="1">
        <v>50</v>
      </c>
      <c r="CA524" s="1">
        <v>0</v>
      </c>
      <c r="CG524" s="39">
        <f t="shared" si="296"/>
        <v>0</v>
      </c>
      <c r="CH524" s="39">
        <f t="shared" si="296"/>
        <v>0</v>
      </c>
      <c r="CI524" s="39">
        <f t="shared" si="296"/>
        <v>0</v>
      </c>
      <c r="CJ524" s="39">
        <f t="shared" si="296"/>
        <v>0</v>
      </c>
      <c r="CK524" s="39">
        <f t="shared" si="296"/>
        <v>0</v>
      </c>
      <c r="CL524" s="39">
        <f t="shared" si="296"/>
        <v>0</v>
      </c>
      <c r="CM524" s="39">
        <f t="shared" si="296"/>
        <v>0</v>
      </c>
      <c r="CO524" s="6"/>
      <c r="CP524" s="6"/>
      <c r="CS524" s="1">
        <f t="shared" si="276"/>
        <v>21.32</v>
      </c>
      <c r="CT524" s="1">
        <f t="shared" si="277"/>
        <v>0</v>
      </c>
      <c r="CU524" s="1">
        <f t="shared" si="278"/>
        <v>0</v>
      </c>
      <c r="CV524" s="1">
        <f t="shared" si="279"/>
        <v>0</v>
      </c>
      <c r="CW524" s="1">
        <f t="shared" si="280"/>
        <v>50</v>
      </c>
      <c r="CX524" s="1">
        <f t="shared" si="281"/>
        <v>40.171769230769243</v>
      </c>
      <c r="CY524" s="1">
        <f t="shared" si="293"/>
        <v>458.0399999999994</v>
      </c>
      <c r="DC524" s="1">
        <f t="shared" si="294"/>
        <v>555</v>
      </c>
      <c r="DD524" s="1">
        <f t="shared" si="295"/>
        <v>523.94807070288186</v>
      </c>
      <c r="DK524" s="1">
        <f t="shared" si="273"/>
        <v>0</v>
      </c>
      <c r="DL524" s="1">
        <f t="shared" si="274"/>
        <v>0</v>
      </c>
    </row>
    <row r="525" spans="1:116" s="1" customFormat="1" ht="12" customHeight="1">
      <c r="A525" s="1">
        <f t="shared" si="282"/>
        <v>27</v>
      </c>
      <c r="B525" s="4">
        <f t="shared" si="283"/>
        <v>41362</v>
      </c>
      <c r="C525" s="4">
        <f t="shared" si="284"/>
        <v>41368</v>
      </c>
      <c r="D525" s="5" t="s">
        <v>22</v>
      </c>
      <c r="E525" s="1">
        <v>5</v>
      </c>
      <c r="F525" s="5" t="s">
        <v>52</v>
      </c>
      <c r="G525" s="5" t="s">
        <v>199</v>
      </c>
      <c r="H525" s="5" t="s">
        <v>252</v>
      </c>
      <c r="I525" s="5"/>
      <c r="J525" s="5"/>
      <c r="K525" s="15">
        <v>9.5299999999999905</v>
      </c>
      <c r="L525" s="1">
        <f t="shared" si="291"/>
        <v>485.0299999999994</v>
      </c>
      <c r="M525" s="15">
        <v>4.8600000000000003</v>
      </c>
      <c r="N525" s="15">
        <v>302.56999999999903</v>
      </c>
      <c r="P525" s="1">
        <f t="shared" si="292"/>
        <v>13486.819999999992</v>
      </c>
      <c r="Q525" s="109" t="str">
        <f t="shared" si="275"/>
        <v/>
      </c>
      <c r="T525" s="15">
        <v>44</v>
      </c>
      <c r="U525" s="15">
        <v>1.1200000000000001</v>
      </c>
      <c r="V525" s="15">
        <v>3.1699999999999902</v>
      </c>
      <c r="W525" s="15"/>
      <c r="X525" s="15"/>
      <c r="AM525" s="39"/>
      <c r="AO525" s="39"/>
      <c r="AP525" s="39"/>
      <c r="AQ525" s="39"/>
      <c r="BF525" s="110">
        <f t="shared" si="289"/>
        <v>0</v>
      </c>
      <c r="BS525" s="1" t="s">
        <v>197</v>
      </c>
      <c r="BT525" s="1">
        <v>43.541955045000009</v>
      </c>
      <c r="BU525" s="1">
        <v>80</v>
      </c>
      <c r="BV525" s="1">
        <v>40</v>
      </c>
      <c r="BW525" s="1">
        <v>1200</v>
      </c>
      <c r="BX525" s="39">
        <v>-36.458044954999991</v>
      </c>
      <c r="BY525" s="1">
        <v>20.13794505494506</v>
      </c>
      <c r="BZ525" s="1">
        <v>30</v>
      </c>
      <c r="CA525" s="1">
        <v>0</v>
      </c>
      <c r="CG525" s="39">
        <f t="shared" si="296"/>
        <v>0</v>
      </c>
      <c r="CH525" s="39">
        <f t="shared" si="296"/>
        <v>0</v>
      </c>
      <c r="CI525" s="39">
        <f t="shared" si="296"/>
        <v>0</v>
      </c>
      <c r="CJ525" s="39">
        <f t="shared" si="296"/>
        <v>0</v>
      </c>
      <c r="CK525" s="39">
        <f t="shared" si="296"/>
        <v>0</v>
      </c>
      <c r="CL525" s="39">
        <f t="shared" si="296"/>
        <v>0</v>
      </c>
      <c r="CM525" s="39">
        <f t="shared" si="296"/>
        <v>0</v>
      </c>
      <c r="CO525" s="6"/>
      <c r="CP525" s="6"/>
      <c r="CS525" s="1">
        <f t="shared" si="276"/>
        <v>9.5299999999999905</v>
      </c>
      <c r="CT525" s="1">
        <f t="shared" si="277"/>
        <v>0</v>
      </c>
      <c r="CU525" s="1">
        <f t="shared" si="278"/>
        <v>0</v>
      </c>
      <c r="CV525" s="1">
        <f t="shared" si="279"/>
        <v>0</v>
      </c>
      <c r="CW525" s="1">
        <f t="shared" si="280"/>
        <v>30</v>
      </c>
      <c r="CX525" s="1">
        <f t="shared" si="281"/>
        <v>20.13794505494506</v>
      </c>
      <c r="CY525" s="1">
        <f t="shared" si="293"/>
        <v>467.56999999999937</v>
      </c>
      <c r="DC525" s="1">
        <f t="shared" si="294"/>
        <v>585</v>
      </c>
      <c r="DD525" s="1">
        <f t="shared" si="295"/>
        <v>544.08601575782689</v>
      </c>
      <c r="DK525" s="1">
        <f t="shared" si="273"/>
        <v>0</v>
      </c>
      <c r="DL525" s="1">
        <f t="shared" si="274"/>
        <v>0</v>
      </c>
    </row>
    <row r="526" spans="1:116" s="1" customFormat="1" ht="12" customHeight="1">
      <c r="A526" s="1">
        <f t="shared" si="282"/>
        <v>28</v>
      </c>
      <c r="B526" s="4">
        <f t="shared" si="283"/>
        <v>41369</v>
      </c>
      <c r="C526" s="4">
        <f t="shared" si="284"/>
        <v>41375</v>
      </c>
      <c r="D526" s="5" t="s">
        <v>22</v>
      </c>
      <c r="E526" s="1">
        <v>5</v>
      </c>
      <c r="F526" s="5" t="s">
        <v>52</v>
      </c>
      <c r="G526" s="5" t="s">
        <v>199</v>
      </c>
      <c r="H526" s="5" t="s">
        <v>252</v>
      </c>
      <c r="I526" s="5"/>
      <c r="J526" s="5"/>
      <c r="K526" s="15">
        <v>17.260000000000002</v>
      </c>
      <c r="L526" s="1">
        <f t="shared" si="291"/>
        <v>502.2899999999994</v>
      </c>
      <c r="M526" s="15">
        <v>0</v>
      </c>
      <c r="N526" s="15">
        <v>366.88999999999902</v>
      </c>
      <c r="P526" s="1">
        <f t="shared" si="292"/>
        <v>13853.709999999992</v>
      </c>
      <c r="Q526" s="109" t="str">
        <f t="shared" si="275"/>
        <v/>
      </c>
      <c r="T526" s="15">
        <v>23.999999999999901</v>
      </c>
      <c r="U526" s="15">
        <v>0.52</v>
      </c>
      <c r="V526" s="15">
        <v>2.1299999999999901</v>
      </c>
      <c r="W526" s="15"/>
      <c r="X526" s="15"/>
      <c r="AM526" s="39"/>
      <c r="AO526" s="39"/>
      <c r="AP526" s="39"/>
      <c r="AQ526" s="39"/>
      <c r="BF526" s="110">
        <f t="shared" si="289"/>
        <v>0</v>
      </c>
      <c r="BS526" s="1" t="s">
        <v>198</v>
      </c>
      <c r="BT526" s="1">
        <v>42.696861255000016</v>
      </c>
      <c r="BU526" s="1">
        <v>80</v>
      </c>
      <c r="BV526" s="1">
        <v>40</v>
      </c>
      <c r="BW526" s="1">
        <v>1200</v>
      </c>
      <c r="BX526" s="39">
        <v>-37.303138744999984</v>
      </c>
      <c r="BY526" s="1">
        <v>7.6902857142857153</v>
      </c>
      <c r="BZ526" s="1">
        <v>0</v>
      </c>
      <c r="CA526" s="1">
        <v>0</v>
      </c>
      <c r="CG526" s="40">
        <v>15.51</v>
      </c>
      <c r="CH526" s="40">
        <v>55.737142857142864</v>
      </c>
      <c r="CI526" s="40">
        <v>1.0542857142857143</v>
      </c>
      <c r="CJ526" s="40">
        <v>16.767142857142858</v>
      </c>
      <c r="CK526" s="40">
        <v>25.419999999999998</v>
      </c>
      <c r="CL526" s="40">
        <v>0</v>
      </c>
      <c r="CM526" s="40">
        <v>1.2314285714285713</v>
      </c>
      <c r="CO526" s="6"/>
      <c r="CP526" s="6"/>
      <c r="CS526" s="1">
        <f t="shared" si="276"/>
        <v>17.260000000000002</v>
      </c>
      <c r="CT526" s="1">
        <f t="shared" si="277"/>
        <v>0</v>
      </c>
      <c r="CU526" s="1">
        <f t="shared" si="278"/>
        <v>0</v>
      </c>
      <c r="CV526" s="1">
        <f t="shared" si="279"/>
        <v>0</v>
      </c>
      <c r="CW526" s="1">
        <f t="shared" si="280"/>
        <v>0</v>
      </c>
      <c r="CX526" s="1">
        <f t="shared" si="281"/>
        <v>7.6902857142857153</v>
      </c>
      <c r="CY526" s="1">
        <f t="shared" si="293"/>
        <v>484.82999999999936</v>
      </c>
      <c r="DC526" s="1">
        <f t="shared" si="294"/>
        <v>585</v>
      </c>
      <c r="DD526" s="1">
        <f t="shared" si="295"/>
        <v>551.77630147211255</v>
      </c>
      <c r="DK526" s="1">
        <f t="shared" si="273"/>
        <v>0</v>
      </c>
      <c r="DL526" s="1">
        <f t="shared" si="274"/>
        <v>0</v>
      </c>
    </row>
    <row r="527" spans="1:116" s="1" customFormat="1" ht="12" customHeight="1">
      <c r="A527" s="1">
        <f t="shared" si="282"/>
        <v>29</v>
      </c>
      <c r="B527" s="4">
        <f t="shared" si="283"/>
        <v>41376</v>
      </c>
      <c r="C527" s="4">
        <f t="shared" si="284"/>
        <v>41382</v>
      </c>
      <c r="D527" s="5" t="s">
        <v>22</v>
      </c>
      <c r="E527" s="1">
        <v>5</v>
      </c>
      <c r="F527" s="5" t="s">
        <v>52</v>
      </c>
      <c r="G527" s="5" t="s">
        <v>199</v>
      </c>
      <c r="H527" s="5" t="s">
        <v>252</v>
      </c>
      <c r="I527" s="5"/>
      <c r="J527" s="5"/>
      <c r="K527" s="15">
        <v>17.079999999999899</v>
      </c>
      <c r="L527" s="1">
        <f t="shared" si="291"/>
        <v>519.36999999999932</v>
      </c>
      <c r="M527" s="15">
        <v>0</v>
      </c>
      <c r="N527" s="15">
        <v>362.29</v>
      </c>
      <c r="P527" s="1">
        <f t="shared" si="292"/>
        <v>14215.999999999993</v>
      </c>
      <c r="Q527" s="109" t="str">
        <f t="shared" si="275"/>
        <v/>
      </c>
      <c r="T527" s="15">
        <v>23.999999999999901</v>
      </c>
      <c r="U527" s="15">
        <v>0.52</v>
      </c>
      <c r="V527" s="15">
        <v>2.12</v>
      </c>
      <c r="W527" s="15">
        <v>2.35</v>
      </c>
      <c r="X527" s="15">
        <v>2.35</v>
      </c>
      <c r="AM527" s="39"/>
      <c r="AO527" s="39"/>
      <c r="AP527" s="39"/>
      <c r="AQ527" s="39"/>
      <c r="BF527" s="110">
        <f t="shared" si="289"/>
        <v>0</v>
      </c>
      <c r="BX527" s="39"/>
      <c r="CG527" s="40">
        <v>19.134285714285713</v>
      </c>
      <c r="CH527" s="40">
        <v>55.631428571428572</v>
      </c>
      <c r="CI527" s="40">
        <v>1.2857142857142858</v>
      </c>
      <c r="CJ527" s="40">
        <v>13.659999999999998</v>
      </c>
      <c r="CK527" s="40">
        <v>25.159999999999997</v>
      </c>
      <c r="CL527" s="40">
        <v>0</v>
      </c>
      <c r="CM527" s="40">
        <v>1.4285714285714288</v>
      </c>
      <c r="CO527" s="6"/>
      <c r="CP527" s="6"/>
      <c r="CS527" s="1">
        <f t="shared" si="276"/>
        <v>17.079999999999899</v>
      </c>
      <c r="CT527" s="1">
        <f t="shared" si="277"/>
        <v>0</v>
      </c>
      <c r="CU527" s="1">
        <f t="shared" si="278"/>
        <v>0</v>
      </c>
      <c r="CV527" s="1">
        <f t="shared" si="279"/>
        <v>0</v>
      </c>
      <c r="CW527" s="1">
        <f t="shared" si="280"/>
        <v>0</v>
      </c>
      <c r="CX527" s="1">
        <f t="shared" si="281"/>
        <v>0</v>
      </c>
      <c r="DK527" s="1">
        <f t="shared" si="273"/>
        <v>0</v>
      </c>
      <c r="DL527" s="1">
        <f t="shared" si="274"/>
        <v>0</v>
      </c>
    </row>
    <row r="528" spans="1:116" s="1" customFormat="1" ht="12" customHeight="1">
      <c r="A528" s="1">
        <f t="shared" si="282"/>
        <v>30</v>
      </c>
      <c r="B528" s="4">
        <f t="shared" si="283"/>
        <v>41383</v>
      </c>
      <c r="C528" s="4">
        <f t="shared" si="284"/>
        <v>41389</v>
      </c>
      <c r="D528" s="5" t="s">
        <v>22</v>
      </c>
      <c r="E528" s="1">
        <v>5</v>
      </c>
      <c r="F528" s="5" t="s">
        <v>52</v>
      </c>
      <c r="G528" s="5" t="s">
        <v>199</v>
      </c>
      <c r="H528" s="5" t="s">
        <v>252</v>
      </c>
      <c r="I528" s="5"/>
      <c r="J528" s="5"/>
      <c r="K528" s="15">
        <v>10.88</v>
      </c>
      <c r="L528" s="1">
        <f t="shared" si="291"/>
        <v>530.24999999999932</v>
      </c>
      <c r="M528" s="15">
        <v>0</v>
      </c>
      <c r="N528" s="15">
        <v>107.53</v>
      </c>
      <c r="P528" s="1">
        <f t="shared" si="292"/>
        <v>14323.529999999993</v>
      </c>
      <c r="Q528" s="109" t="str">
        <f t="shared" si="275"/>
        <v/>
      </c>
      <c r="T528" s="15">
        <v>12</v>
      </c>
      <c r="U528" s="15">
        <v>0.23</v>
      </c>
      <c r="V528" s="15">
        <v>0.98999999999999899</v>
      </c>
      <c r="W528" s="15">
        <v>2.75</v>
      </c>
      <c r="X528" s="15">
        <v>2.75</v>
      </c>
      <c r="AM528" s="39"/>
      <c r="AO528" s="39"/>
      <c r="AP528" s="39"/>
      <c r="AQ528" s="39"/>
      <c r="BF528" s="110">
        <f t="shared" si="289"/>
        <v>0</v>
      </c>
      <c r="BX528" s="39"/>
      <c r="CG528" s="40">
        <v>13.917142857142858</v>
      </c>
      <c r="CH528" s="40">
        <v>60.752857142857138</v>
      </c>
      <c r="CI528" s="40">
        <v>0.79999999999999993</v>
      </c>
      <c r="CJ528" s="40">
        <v>11.865714285714287</v>
      </c>
      <c r="CK528" s="40">
        <v>17.529999999999998</v>
      </c>
      <c r="CL528" s="40">
        <v>0</v>
      </c>
      <c r="CM528" s="40">
        <v>0.89571428571428569</v>
      </c>
      <c r="CO528" s="6"/>
      <c r="CP528" s="6"/>
      <c r="CS528" s="1">
        <f t="shared" si="276"/>
        <v>10.88</v>
      </c>
      <c r="CT528" s="1">
        <f t="shared" si="277"/>
        <v>0</v>
      </c>
      <c r="CU528" s="1">
        <f t="shared" si="278"/>
        <v>0</v>
      </c>
      <c r="CV528" s="1">
        <f t="shared" si="279"/>
        <v>0</v>
      </c>
      <c r="CW528" s="1">
        <f t="shared" si="280"/>
        <v>0</v>
      </c>
      <c r="CX528" s="1">
        <f t="shared" si="281"/>
        <v>0</v>
      </c>
      <c r="DK528" s="1">
        <f t="shared" si="273"/>
        <v>0</v>
      </c>
      <c r="DL528" s="1">
        <f t="shared" si="274"/>
        <v>0</v>
      </c>
    </row>
    <row r="529" spans="1:116" s="1" customFormat="1" ht="12" customHeight="1">
      <c r="A529" s="1">
        <f t="shared" si="282"/>
        <v>31</v>
      </c>
      <c r="B529" s="4">
        <f t="shared" si="283"/>
        <v>41390</v>
      </c>
      <c r="C529" s="4">
        <f t="shared" si="284"/>
        <v>41396</v>
      </c>
      <c r="D529" s="5" t="s">
        <v>22</v>
      </c>
      <c r="E529" s="1">
        <v>5</v>
      </c>
      <c r="F529" s="5" t="s">
        <v>52</v>
      </c>
      <c r="G529" s="5" t="s">
        <v>199</v>
      </c>
      <c r="H529" s="5" t="s">
        <v>252</v>
      </c>
      <c r="I529" s="5"/>
      <c r="J529" s="5"/>
      <c r="K529" s="15">
        <v>3.93</v>
      </c>
      <c r="L529" s="1">
        <f t="shared" si="291"/>
        <v>534.17999999999927</v>
      </c>
      <c r="M529" s="15">
        <v>6.74</v>
      </c>
      <c r="N529" s="15">
        <v>87.42</v>
      </c>
      <c r="P529" s="1">
        <f t="shared" si="292"/>
        <v>14410.949999999993</v>
      </c>
      <c r="Q529" s="109" t="str">
        <f t="shared" si="275"/>
        <v/>
      </c>
      <c r="T529" s="15">
        <v>19</v>
      </c>
      <c r="U529" s="15">
        <v>0.39</v>
      </c>
      <c r="V529" s="15">
        <v>2.2200000000000002</v>
      </c>
      <c r="W529" s="15">
        <v>3.37</v>
      </c>
      <c r="X529" s="15">
        <v>3.37</v>
      </c>
      <c r="AM529" s="39"/>
      <c r="AO529" s="39">
        <v>72</v>
      </c>
      <c r="AP529" s="39"/>
      <c r="AQ529" s="39"/>
      <c r="BF529" s="110">
        <f t="shared" si="289"/>
        <v>0</v>
      </c>
      <c r="BX529" s="39"/>
      <c r="CG529" s="40">
        <v>16.511428571428574</v>
      </c>
      <c r="CH529" s="40">
        <v>52.027142857142849</v>
      </c>
      <c r="CI529" s="40">
        <v>1.3057142857142858</v>
      </c>
      <c r="CJ529" s="40">
        <v>12.680000000000001</v>
      </c>
      <c r="CK529" s="40">
        <v>21.089999999999996</v>
      </c>
      <c r="CL529" s="40">
        <v>0</v>
      </c>
      <c r="CM529" s="40">
        <v>0.80142857142857138</v>
      </c>
      <c r="CO529" s="6"/>
      <c r="CP529" s="6"/>
      <c r="CS529" s="1">
        <f t="shared" si="276"/>
        <v>3.93</v>
      </c>
      <c r="CT529" s="1">
        <f t="shared" si="277"/>
        <v>0</v>
      </c>
      <c r="CU529" s="1">
        <f t="shared" si="278"/>
        <v>0</v>
      </c>
      <c r="CV529" s="1">
        <f t="shared" si="279"/>
        <v>0</v>
      </c>
      <c r="CW529" s="1">
        <f t="shared" si="280"/>
        <v>0</v>
      </c>
      <c r="CX529" s="1">
        <f t="shared" si="281"/>
        <v>0</v>
      </c>
      <c r="DK529" s="1">
        <f t="shared" si="273"/>
        <v>0</v>
      </c>
      <c r="DL529" s="1">
        <f t="shared" si="274"/>
        <v>0</v>
      </c>
    </row>
    <row r="530" spans="1:116" s="1" customFormat="1" ht="12" customHeight="1">
      <c r="A530" s="1">
        <f t="shared" si="282"/>
        <v>32</v>
      </c>
      <c r="B530" s="4">
        <f t="shared" si="283"/>
        <v>41397</v>
      </c>
      <c r="C530" s="4">
        <f t="shared" si="284"/>
        <v>41403</v>
      </c>
      <c r="D530" s="5" t="s">
        <v>22</v>
      </c>
      <c r="E530" s="1">
        <v>5</v>
      </c>
      <c r="F530" s="1" t="s">
        <v>52</v>
      </c>
      <c r="G530" s="5" t="s">
        <v>199</v>
      </c>
      <c r="H530" s="5" t="s">
        <v>252</v>
      </c>
      <c r="I530" s="5"/>
      <c r="J530" s="5"/>
      <c r="K530" s="15">
        <v>7.96</v>
      </c>
      <c r="L530" s="1">
        <f t="shared" si="291"/>
        <v>542.1399999999993</v>
      </c>
      <c r="M530" s="15">
        <v>0.19</v>
      </c>
      <c r="N530" s="15">
        <v>189.53</v>
      </c>
      <c r="P530" s="1">
        <f t="shared" si="292"/>
        <v>14600.479999999994</v>
      </c>
      <c r="Q530" s="109" t="str">
        <f t="shared" si="275"/>
        <v/>
      </c>
      <c r="T530" s="15">
        <v>19</v>
      </c>
      <c r="U530" s="15">
        <v>0.39</v>
      </c>
      <c r="V530" s="15">
        <v>2.3799999999999901</v>
      </c>
      <c r="W530" s="15">
        <v>4.96</v>
      </c>
      <c r="X530" s="15">
        <v>4.96</v>
      </c>
      <c r="AM530" s="39"/>
      <c r="AO530" s="39"/>
      <c r="AP530" s="39"/>
      <c r="AQ530" s="39"/>
      <c r="BF530" s="110">
        <f t="shared" si="289"/>
        <v>0</v>
      </c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40"/>
      <c r="BY530" s="15"/>
      <c r="BZ530" s="15"/>
      <c r="CA530" s="15"/>
      <c r="CB530" s="25"/>
      <c r="CC530" s="15"/>
      <c r="CD530" s="15"/>
      <c r="CE530" s="15"/>
      <c r="CF530" s="15"/>
      <c r="CG530" s="40">
        <v>11.912857142857144</v>
      </c>
      <c r="CH530" s="40">
        <v>50.888571428571424</v>
      </c>
      <c r="CI530" s="40">
        <v>1.06</v>
      </c>
      <c r="CJ530" s="40">
        <v>13.141428571428573</v>
      </c>
      <c r="CK530" s="40">
        <v>21.32</v>
      </c>
      <c r="CL530" s="40">
        <v>0</v>
      </c>
      <c r="CM530" s="40">
        <v>1.5757142857142858</v>
      </c>
      <c r="CO530" s="6"/>
      <c r="CP530" s="6"/>
      <c r="CS530" s="1">
        <f t="shared" si="276"/>
        <v>7.96</v>
      </c>
      <c r="CT530" s="1">
        <f t="shared" si="277"/>
        <v>0</v>
      </c>
      <c r="CU530" s="1">
        <f t="shared" si="278"/>
        <v>0</v>
      </c>
      <c r="CV530" s="1">
        <f t="shared" si="279"/>
        <v>0</v>
      </c>
      <c r="CW530" s="1">
        <f t="shared" si="280"/>
        <v>0</v>
      </c>
      <c r="CX530" s="1">
        <f t="shared" si="281"/>
        <v>0</v>
      </c>
      <c r="DK530" s="1">
        <f t="shared" si="273"/>
        <v>0</v>
      </c>
      <c r="DL530" s="1">
        <f t="shared" si="274"/>
        <v>0</v>
      </c>
    </row>
    <row r="531" spans="1:116" s="1" customFormat="1" ht="12" customHeight="1">
      <c r="A531" s="1">
        <f t="shared" si="282"/>
        <v>33</v>
      </c>
      <c r="B531" s="4">
        <f t="shared" si="283"/>
        <v>41404</v>
      </c>
      <c r="C531" s="4">
        <f t="shared" si="284"/>
        <v>41410</v>
      </c>
      <c r="D531" s="5" t="s">
        <v>22</v>
      </c>
      <c r="E531" s="1">
        <v>5</v>
      </c>
      <c r="F531" s="1" t="s">
        <v>52</v>
      </c>
      <c r="G531" s="5" t="s">
        <v>199</v>
      </c>
      <c r="H531" s="5" t="s">
        <v>252</v>
      </c>
      <c r="I531" s="5"/>
      <c r="J531" s="5"/>
      <c r="K531" s="15">
        <v>8.15</v>
      </c>
      <c r="L531" s="1">
        <f t="shared" si="291"/>
        <v>550.28999999999928</v>
      </c>
      <c r="M531" s="15">
        <v>0</v>
      </c>
      <c r="N531" s="15">
        <v>36.649999999999899</v>
      </c>
      <c r="P531" s="1">
        <f t="shared" si="292"/>
        <v>14637.129999999994</v>
      </c>
      <c r="Q531" s="109" t="str">
        <f t="shared" si="275"/>
        <v/>
      </c>
      <c r="T531" s="15">
        <v>4</v>
      </c>
      <c r="U531" s="15">
        <v>0.11</v>
      </c>
      <c r="V531" s="15">
        <v>0.45</v>
      </c>
      <c r="W531" s="15"/>
      <c r="X531" s="15"/>
      <c r="AM531" s="39"/>
      <c r="AO531" s="39"/>
      <c r="AP531" s="39"/>
      <c r="AQ531" s="39"/>
      <c r="BF531" s="110">
        <f t="shared" si="289"/>
        <v>0</v>
      </c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40"/>
      <c r="BY531" s="15"/>
      <c r="BZ531" s="15"/>
      <c r="CA531" s="15"/>
      <c r="CB531" s="25"/>
      <c r="CC531" s="15"/>
      <c r="CD531" s="15"/>
      <c r="CE531" s="15"/>
      <c r="CF531" s="15"/>
      <c r="CG531" s="40">
        <v>12.858571428571427</v>
      </c>
      <c r="CH531" s="40">
        <v>51.79</v>
      </c>
      <c r="CI531" s="40">
        <v>1.0457142857142858</v>
      </c>
      <c r="CJ531" s="40">
        <v>11.762857142857143</v>
      </c>
      <c r="CK531" s="40">
        <v>18.54</v>
      </c>
      <c r="CL531" s="40">
        <v>0</v>
      </c>
      <c r="CM531" s="40">
        <v>1.2842857142857143</v>
      </c>
      <c r="CO531" s="6"/>
      <c r="CP531" s="6"/>
      <c r="CS531" s="1">
        <f t="shared" si="276"/>
        <v>8.15</v>
      </c>
      <c r="CT531" s="1">
        <f t="shared" si="277"/>
        <v>0</v>
      </c>
      <c r="CU531" s="1">
        <f t="shared" si="278"/>
        <v>0</v>
      </c>
      <c r="CV531" s="1">
        <f t="shared" si="279"/>
        <v>0</v>
      </c>
      <c r="CW531" s="1">
        <f t="shared" si="280"/>
        <v>0</v>
      </c>
      <c r="CX531" s="1">
        <f t="shared" si="281"/>
        <v>0</v>
      </c>
      <c r="DK531" s="1">
        <f t="shared" si="273"/>
        <v>0</v>
      </c>
      <c r="DL531" s="1">
        <f t="shared" si="274"/>
        <v>0</v>
      </c>
    </row>
    <row r="532" spans="1:116" s="1" customFormat="1" ht="12" customHeight="1">
      <c r="A532" s="1">
        <f t="shared" si="282"/>
        <v>34</v>
      </c>
      <c r="B532" s="4">
        <f t="shared" si="283"/>
        <v>41411</v>
      </c>
      <c r="C532" s="4">
        <f t="shared" si="284"/>
        <v>41417</v>
      </c>
      <c r="D532" s="5" t="s">
        <v>22</v>
      </c>
      <c r="E532" s="1">
        <v>5</v>
      </c>
      <c r="F532" s="1" t="s">
        <v>52</v>
      </c>
      <c r="G532" s="5" t="s">
        <v>199</v>
      </c>
      <c r="H532" s="5" t="s">
        <v>252</v>
      </c>
      <c r="I532" s="5"/>
      <c r="J532" s="5"/>
      <c r="K532" s="15">
        <v>4.4800000000000004</v>
      </c>
      <c r="L532" s="1">
        <f t="shared" si="291"/>
        <v>554.7699999999993</v>
      </c>
      <c r="M532" s="15">
        <v>0.63</v>
      </c>
      <c r="N532" s="15">
        <v>70.969999999999899</v>
      </c>
      <c r="P532" s="1">
        <f t="shared" si="292"/>
        <v>14708.099999999993</v>
      </c>
      <c r="Q532" s="109" t="str">
        <f t="shared" si="275"/>
        <v/>
      </c>
      <c r="T532" s="15">
        <v>10</v>
      </c>
      <c r="U532" s="15">
        <v>0.19</v>
      </c>
      <c r="V532" s="15">
        <v>1.58</v>
      </c>
      <c r="W532" s="15">
        <v>5.88</v>
      </c>
      <c r="X532" s="15">
        <v>5.88</v>
      </c>
      <c r="AM532" s="39"/>
      <c r="AO532" s="39"/>
      <c r="AP532" s="39"/>
      <c r="AQ532" s="39"/>
      <c r="BF532" s="110">
        <f t="shared" si="289"/>
        <v>0</v>
      </c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40"/>
      <c r="BY532" s="15"/>
      <c r="BZ532" s="15"/>
      <c r="CA532" s="15"/>
      <c r="CB532" s="25"/>
      <c r="CC532" s="15"/>
      <c r="CD532" s="15"/>
      <c r="CE532" s="15"/>
      <c r="CF532" s="15"/>
      <c r="CG532" s="40">
        <v>14.55857142857143</v>
      </c>
      <c r="CH532" s="40">
        <v>57.211428571428577</v>
      </c>
      <c r="CI532" s="40">
        <v>0.88285714285714278</v>
      </c>
      <c r="CJ532" s="40">
        <v>10.261428571428571</v>
      </c>
      <c r="CK532" s="40">
        <v>15.91</v>
      </c>
      <c r="CL532" s="40">
        <v>0</v>
      </c>
      <c r="CM532" s="40">
        <v>1.2657142857142856</v>
      </c>
      <c r="CO532" s="6"/>
      <c r="CP532" s="6"/>
      <c r="CS532" s="1">
        <f t="shared" si="276"/>
        <v>4.4800000000000004</v>
      </c>
      <c r="CT532" s="1">
        <f t="shared" si="277"/>
        <v>0</v>
      </c>
      <c r="CU532" s="1">
        <f t="shared" si="278"/>
        <v>0</v>
      </c>
      <c r="CV532" s="1">
        <f t="shared" si="279"/>
        <v>0</v>
      </c>
      <c r="CW532" s="1">
        <f t="shared" si="280"/>
        <v>0</v>
      </c>
      <c r="CX532" s="1">
        <f t="shared" si="281"/>
        <v>0</v>
      </c>
      <c r="DK532" s="1">
        <f t="shared" si="273"/>
        <v>0</v>
      </c>
      <c r="DL532" s="1">
        <f t="shared" si="274"/>
        <v>0</v>
      </c>
    </row>
    <row r="533" spans="1:116" s="1" customFormat="1" ht="12" customHeight="1">
      <c r="A533" s="1">
        <f t="shared" si="282"/>
        <v>35</v>
      </c>
      <c r="B533" s="4">
        <f t="shared" si="283"/>
        <v>41418</v>
      </c>
      <c r="C533" s="4">
        <f t="shared" si="284"/>
        <v>41424</v>
      </c>
      <c r="D533" s="5" t="s">
        <v>22</v>
      </c>
      <c r="E533" s="1">
        <v>5</v>
      </c>
      <c r="F533" s="1" t="s">
        <v>52</v>
      </c>
      <c r="G533" s="5" t="s">
        <v>199</v>
      </c>
      <c r="H533" s="5" t="s">
        <v>252</v>
      </c>
      <c r="I533" s="5"/>
      <c r="J533" s="5"/>
      <c r="K533" s="15">
        <v>9.5999999999999908</v>
      </c>
      <c r="L533" s="1">
        <f t="shared" si="291"/>
        <v>564.36999999999932</v>
      </c>
      <c r="M533" s="15">
        <v>0</v>
      </c>
      <c r="N533" s="15">
        <v>79.290000000000006</v>
      </c>
      <c r="P533" s="1">
        <f t="shared" si="292"/>
        <v>14787.389999999994</v>
      </c>
      <c r="Q533" s="109" t="str">
        <f t="shared" si="275"/>
        <v/>
      </c>
      <c r="T533" s="15">
        <v>10</v>
      </c>
      <c r="U533" s="15">
        <v>0.19</v>
      </c>
      <c r="V533" s="15">
        <v>0.82999999999999896</v>
      </c>
      <c r="W533" s="15">
        <v>5.48</v>
      </c>
      <c r="X533" s="15">
        <v>5.48</v>
      </c>
      <c r="AM533" s="39"/>
      <c r="AO533" s="39"/>
      <c r="AP533" s="39"/>
      <c r="AQ533" s="39"/>
      <c r="BF533" s="110">
        <f t="shared" si="289"/>
        <v>0</v>
      </c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40"/>
      <c r="BY533" s="15"/>
      <c r="BZ533" s="15"/>
      <c r="CA533" s="15"/>
      <c r="CB533" s="25"/>
      <c r="CC533" s="15"/>
      <c r="CD533" s="15"/>
      <c r="CE533" s="15"/>
      <c r="CF533" s="15"/>
      <c r="CG533" s="40">
        <v>14.38</v>
      </c>
      <c r="CH533" s="40">
        <v>52.214285714285715</v>
      </c>
      <c r="CI533" s="40">
        <v>1.077142857142857</v>
      </c>
      <c r="CJ533" s="40">
        <v>7.8142857142857141</v>
      </c>
      <c r="CK533" s="40">
        <v>17.049999999999997</v>
      </c>
      <c r="CL533" s="40">
        <v>0</v>
      </c>
      <c r="CM533" s="40">
        <v>1.705714285714286</v>
      </c>
      <c r="CO533" s="6"/>
      <c r="CP533" s="6"/>
      <c r="CS533" s="1">
        <f t="shared" si="276"/>
        <v>9.5999999999999908</v>
      </c>
      <c r="CT533" s="1">
        <f t="shared" si="277"/>
        <v>0</v>
      </c>
      <c r="CU533" s="1">
        <f t="shared" si="278"/>
        <v>0</v>
      </c>
      <c r="CV533" s="1">
        <f t="shared" si="279"/>
        <v>0</v>
      </c>
      <c r="CW533" s="1">
        <f t="shared" si="280"/>
        <v>0</v>
      </c>
      <c r="CX533" s="1">
        <f t="shared" si="281"/>
        <v>0</v>
      </c>
      <c r="DK533" s="1">
        <f t="shared" si="273"/>
        <v>0</v>
      </c>
      <c r="DL533" s="1">
        <f t="shared" si="274"/>
        <v>0</v>
      </c>
    </row>
    <row r="534" spans="1:116" s="1" customFormat="1" ht="12" customHeight="1">
      <c r="A534" s="1">
        <v>-17</v>
      </c>
      <c r="B534" s="4">
        <v>41053</v>
      </c>
      <c r="C534" s="4">
        <v>41060</v>
      </c>
      <c r="D534" s="5" t="s">
        <v>22</v>
      </c>
      <c r="E534" s="1">
        <v>6</v>
      </c>
      <c r="AL534" s="23"/>
      <c r="AM534" s="122"/>
      <c r="AN534" s="23"/>
      <c r="AO534" s="39"/>
      <c r="AP534" s="39"/>
      <c r="AQ534" s="39"/>
      <c r="BX534" s="39"/>
      <c r="BY534" s="41"/>
      <c r="DK534" s="1">
        <f t="shared" si="273"/>
        <v>0</v>
      </c>
      <c r="DL534" s="1">
        <f t="shared" si="274"/>
        <v>0</v>
      </c>
    </row>
    <row r="535" spans="1:116" s="1" customFormat="1" ht="12" customHeight="1">
      <c r="A535" s="1">
        <v>-16</v>
      </c>
      <c r="B535" s="4">
        <v>41060</v>
      </c>
      <c r="C535" s="4">
        <v>41067</v>
      </c>
      <c r="D535" s="5" t="s">
        <v>22</v>
      </c>
      <c r="E535" s="1">
        <v>6</v>
      </c>
      <c r="AL535" s="23"/>
      <c r="AM535" s="122"/>
      <c r="AN535" s="23"/>
      <c r="AO535" s="39"/>
      <c r="AP535" s="39"/>
      <c r="AQ535" s="39"/>
      <c r="BX535" s="39"/>
      <c r="BY535" s="41"/>
      <c r="DK535" s="1">
        <f t="shared" si="273"/>
        <v>0</v>
      </c>
      <c r="DL535" s="1">
        <f t="shared" si="274"/>
        <v>0</v>
      </c>
    </row>
    <row r="536" spans="1:116" s="1" customFormat="1" ht="12" customHeight="1">
      <c r="A536" s="1">
        <v>-15</v>
      </c>
      <c r="B536" s="4">
        <v>41067</v>
      </c>
      <c r="C536" s="4">
        <v>41074</v>
      </c>
      <c r="D536" s="5" t="s">
        <v>22</v>
      </c>
      <c r="E536" s="1">
        <v>6</v>
      </c>
      <c r="AL536" s="23"/>
      <c r="AM536" s="122"/>
      <c r="AN536" s="23"/>
      <c r="AO536" s="39"/>
      <c r="AP536" s="39"/>
      <c r="AQ536" s="39"/>
      <c r="BX536" s="39"/>
      <c r="BY536" s="41"/>
      <c r="DK536" s="1">
        <f t="shared" si="273"/>
        <v>0</v>
      </c>
      <c r="DL536" s="1">
        <f t="shared" si="274"/>
        <v>0</v>
      </c>
    </row>
    <row r="537" spans="1:116" s="1" customFormat="1" ht="12" customHeight="1">
      <c r="A537" s="1">
        <v>-14</v>
      </c>
      <c r="B537" s="4">
        <v>41074</v>
      </c>
      <c r="C537" s="4">
        <v>41081</v>
      </c>
      <c r="D537" s="5" t="s">
        <v>22</v>
      </c>
      <c r="E537" s="1">
        <v>6</v>
      </c>
      <c r="AL537" s="23"/>
      <c r="AM537" s="122"/>
      <c r="AN537" s="23"/>
      <c r="AO537" s="39"/>
      <c r="AP537" s="39"/>
      <c r="AQ537" s="39"/>
      <c r="BX537" s="39"/>
      <c r="BY537" s="41"/>
      <c r="DK537" s="1">
        <f t="shared" si="273"/>
        <v>0</v>
      </c>
      <c r="DL537" s="1">
        <f t="shared" si="274"/>
        <v>0</v>
      </c>
    </row>
    <row r="538" spans="1:116" s="1" customFormat="1" ht="12" customHeight="1">
      <c r="A538" s="1">
        <v>-13</v>
      </c>
      <c r="B538" s="4">
        <v>41081</v>
      </c>
      <c r="C538" s="4">
        <v>41088</v>
      </c>
      <c r="D538" s="5" t="s">
        <v>22</v>
      </c>
      <c r="E538" s="1">
        <v>6</v>
      </c>
      <c r="AL538" s="23"/>
      <c r="AM538" s="122"/>
      <c r="AN538" s="23"/>
      <c r="AO538" s="39"/>
      <c r="AP538" s="39"/>
      <c r="AQ538" s="39"/>
      <c r="BX538" s="39"/>
      <c r="BY538" s="41"/>
      <c r="DK538" s="1">
        <f t="shared" si="273"/>
        <v>0</v>
      </c>
      <c r="DL538" s="1">
        <f t="shared" si="274"/>
        <v>0</v>
      </c>
    </row>
    <row r="539" spans="1:116" s="1" customFormat="1" ht="12" customHeight="1">
      <c r="A539" s="1">
        <v>-12</v>
      </c>
      <c r="B539" s="4">
        <v>41088</v>
      </c>
      <c r="C539" s="4">
        <v>41095</v>
      </c>
      <c r="D539" s="5" t="s">
        <v>22</v>
      </c>
      <c r="E539" s="1">
        <v>6</v>
      </c>
      <c r="AL539" s="23"/>
      <c r="AM539" s="122"/>
      <c r="AN539" s="23"/>
      <c r="AO539" s="39"/>
      <c r="AP539" s="39"/>
      <c r="AQ539" s="39"/>
      <c r="BX539" s="39"/>
      <c r="BY539" s="41"/>
      <c r="DK539" s="1">
        <f t="shared" si="273"/>
        <v>0</v>
      </c>
      <c r="DL539" s="1">
        <f t="shared" si="274"/>
        <v>0</v>
      </c>
    </row>
    <row r="540" spans="1:116" s="1" customFormat="1" ht="12" customHeight="1">
      <c r="A540" s="1">
        <v>-11</v>
      </c>
      <c r="B540" s="4">
        <v>41095</v>
      </c>
      <c r="C540" s="4">
        <v>41102</v>
      </c>
      <c r="D540" s="5" t="s">
        <v>22</v>
      </c>
      <c r="E540" s="1">
        <v>6</v>
      </c>
      <c r="AL540" s="23"/>
      <c r="AM540" s="122"/>
      <c r="AN540" s="23"/>
      <c r="AO540" s="39"/>
      <c r="AP540" s="39"/>
      <c r="AQ540" s="39"/>
      <c r="BX540" s="39"/>
      <c r="BY540" s="41"/>
      <c r="DK540" s="1">
        <f t="shared" si="273"/>
        <v>0</v>
      </c>
      <c r="DL540" s="1">
        <f t="shared" si="274"/>
        <v>0</v>
      </c>
    </row>
    <row r="541" spans="1:116" s="1" customFormat="1" ht="12" customHeight="1">
      <c r="A541" s="1">
        <v>-10</v>
      </c>
      <c r="B541" s="4">
        <v>41102</v>
      </c>
      <c r="C541" s="4">
        <v>41109</v>
      </c>
      <c r="D541" s="5" t="s">
        <v>22</v>
      </c>
      <c r="E541" s="1">
        <v>6</v>
      </c>
      <c r="AL541" s="23"/>
      <c r="AM541" s="122"/>
      <c r="AN541" s="23"/>
      <c r="AO541" s="39"/>
      <c r="AP541" s="39"/>
      <c r="AQ541" s="39"/>
      <c r="BX541" s="39"/>
      <c r="BY541" s="41"/>
      <c r="DK541" s="1">
        <f t="shared" si="273"/>
        <v>0</v>
      </c>
      <c r="DL541" s="1">
        <f t="shared" si="274"/>
        <v>0</v>
      </c>
    </row>
    <row r="542" spans="1:116" s="1" customFormat="1" ht="12" customHeight="1">
      <c r="A542" s="1">
        <v>-9</v>
      </c>
      <c r="B542" s="4">
        <v>41109</v>
      </c>
      <c r="C542" s="4">
        <v>41116</v>
      </c>
      <c r="D542" s="5" t="s">
        <v>22</v>
      </c>
      <c r="E542" s="1">
        <v>6</v>
      </c>
      <c r="AL542" s="23"/>
      <c r="AM542" s="122"/>
      <c r="AN542" s="23"/>
      <c r="AO542" s="39"/>
      <c r="AP542" s="39"/>
      <c r="AQ542" s="39"/>
      <c r="BX542" s="39"/>
      <c r="BY542" s="41"/>
      <c r="DK542" s="1">
        <f t="shared" si="273"/>
        <v>0</v>
      </c>
      <c r="DL542" s="1">
        <f t="shared" si="274"/>
        <v>0</v>
      </c>
    </row>
    <row r="543" spans="1:116" s="1" customFormat="1" ht="12" customHeight="1">
      <c r="A543" s="1">
        <v>-8</v>
      </c>
      <c r="B543" s="4">
        <v>41116</v>
      </c>
      <c r="C543" s="4">
        <v>41123</v>
      </c>
      <c r="D543" s="5" t="s">
        <v>22</v>
      </c>
      <c r="E543" s="1">
        <v>6</v>
      </c>
      <c r="AL543" s="23"/>
      <c r="AM543" s="122"/>
      <c r="AN543" s="23"/>
      <c r="AO543" s="39"/>
      <c r="AP543" s="39"/>
      <c r="AQ543" s="39"/>
      <c r="BX543" s="39"/>
      <c r="BY543" s="41"/>
      <c r="DK543" s="1">
        <f t="shared" si="273"/>
        <v>0</v>
      </c>
      <c r="DL543" s="1">
        <f t="shared" si="274"/>
        <v>0</v>
      </c>
    </row>
    <row r="544" spans="1:116" s="1" customFormat="1" ht="12" customHeight="1">
      <c r="A544" s="1">
        <v>-7</v>
      </c>
      <c r="B544" s="4">
        <v>41123</v>
      </c>
      <c r="C544" s="4">
        <v>41130</v>
      </c>
      <c r="D544" s="5" t="s">
        <v>22</v>
      </c>
      <c r="E544" s="1">
        <v>6</v>
      </c>
      <c r="AL544" s="23"/>
      <c r="AM544" s="122"/>
      <c r="AN544" s="23"/>
      <c r="AO544" s="39"/>
      <c r="AP544" s="39"/>
      <c r="AQ544" s="39"/>
      <c r="BX544" s="39"/>
      <c r="BY544" s="41"/>
      <c r="DK544" s="1">
        <f t="shared" si="273"/>
        <v>0</v>
      </c>
      <c r="DL544" s="1">
        <f t="shared" si="274"/>
        <v>0</v>
      </c>
    </row>
    <row r="545" spans="1:116" s="1" customFormat="1" ht="12" customHeight="1">
      <c r="A545" s="1">
        <v>-6</v>
      </c>
      <c r="B545" s="4">
        <v>41130</v>
      </c>
      <c r="C545" s="4">
        <v>41137</v>
      </c>
      <c r="D545" s="5" t="s">
        <v>22</v>
      </c>
      <c r="E545" s="1">
        <v>6</v>
      </c>
      <c r="AL545" s="23"/>
      <c r="AM545" s="122"/>
      <c r="AN545" s="23"/>
      <c r="AO545" s="39"/>
      <c r="AP545" s="39"/>
      <c r="AQ545" s="39"/>
      <c r="BX545" s="39"/>
      <c r="BY545" s="41"/>
      <c r="DK545" s="1">
        <f t="shared" si="273"/>
        <v>0</v>
      </c>
      <c r="DL545" s="1">
        <f t="shared" si="274"/>
        <v>0</v>
      </c>
    </row>
    <row r="546" spans="1:116" s="1" customFormat="1" ht="12" customHeight="1">
      <c r="A546" s="1">
        <v>-5</v>
      </c>
      <c r="B546" s="4">
        <v>41137</v>
      </c>
      <c r="C546" s="4">
        <v>41144</v>
      </c>
      <c r="D546" s="5" t="s">
        <v>22</v>
      </c>
      <c r="E546" s="1">
        <v>6</v>
      </c>
      <c r="AL546" s="23"/>
      <c r="AM546" s="122"/>
      <c r="AN546" s="23"/>
      <c r="AO546" s="39"/>
      <c r="AP546" s="39"/>
      <c r="AQ546" s="39"/>
      <c r="BX546" s="39"/>
      <c r="BY546" s="41"/>
      <c r="DK546" s="1">
        <f t="shared" si="273"/>
        <v>0</v>
      </c>
      <c r="DL546" s="1">
        <f t="shared" si="274"/>
        <v>0</v>
      </c>
    </row>
    <row r="547" spans="1:116" s="1" customFormat="1" ht="12" customHeight="1">
      <c r="A547" s="1">
        <v>-4</v>
      </c>
      <c r="B547" s="4">
        <v>41144</v>
      </c>
      <c r="C547" s="4">
        <v>41151</v>
      </c>
      <c r="D547" s="5" t="s">
        <v>22</v>
      </c>
      <c r="E547" s="1">
        <v>6</v>
      </c>
      <c r="AL547" s="23"/>
      <c r="AM547" s="122"/>
      <c r="AN547" s="23"/>
      <c r="AO547" s="39"/>
      <c r="AP547" s="39"/>
      <c r="AQ547" s="39"/>
      <c r="BX547" s="39"/>
      <c r="BY547" s="41"/>
      <c r="DK547" s="1">
        <f t="shared" ref="DK547:DK610" si="297">DI547*1.36</f>
        <v>0</v>
      </c>
      <c r="DL547" s="1">
        <f t="shared" ref="DL547:DL610" si="298">DK547*0.85</f>
        <v>0</v>
      </c>
    </row>
    <row r="548" spans="1:116" s="1" customFormat="1" ht="12" customHeight="1">
      <c r="A548" s="1">
        <v>-3</v>
      </c>
      <c r="B548" s="4">
        <v>41151</v>
      </c>
      <c r="C548" s="4">
        <v>41158</v>
      </c>
      <c r="D548" s="5" t="s">
        <v>22</v>
      </c>
      <c r="E548" s="1">
        <v>6</v>
      </c>
      <c r="AL548" s="23"/>
      <c r="AM548" s="122"/>
      <c r="AN548" s="23"/>
      <c r="AO548" s="39"/>
      <c r="AP548" s="39"/>
      <c r="AQ548" s="39"/>
      <c r="BX548" s="39"/>
      <c r="BY548" s="41"/>
      <c r="DK548" s="1">
        <f t="shared" si="297"/>
        <v>0</v>
      </c>
      <c r="DL548" s="1">
        <f t="shared" si="298"/>
        <v>0</v>
      </c>
    </row>
    <row r="549" spans="1:116" s="1" customFormat="1" ht="12" customHeight="1">
      <c r="A549" s="1">
        <v>-2</v>
      </c>
      <c r="B549" s="4">
        <v>41158</v>
      </c>
      <c r="C549" s="4">
        <v>41165</v>
      </c>
      <c r="D549" s="5" t="s">
        <v>22</v>
      </c>
      <c r="E549" s="1">
        <v>6</v>
      </c>
      <c r="AL549" s="23"/>
      <c r="AM549" s="122"/>
      <c r="AN549" s="23"/>
      <c r="AO549" s="39"/>
      <c r="AP549" s="39"/>
      <c r="AQ549" s="39"/>
      <c r="BX549" s="39"/>
      <c r="BY549" s="41"/>
      <c r="DK549" s="1">
        <f t="shared" si="297"/>
        <v>0</v>
      </c>
      <c r="DL549" s="1">
        <f t="shared" si="298"/>
        <v>0</v>
      </c>
    </row>
    <row r="550" spans="1:116" s="1" customFormat="1" ht="12" customHeight="1">
      <c r="A550" s="1">
        <v>-1</v>
      </c>
      <c r="B550" s="4">
        <v>41165</v>
      </c>
      <c r="C550" s="4">
        <v>41172</v>
      </c>
      <c r="D550" s="5" t="s">
        <v>22</v>
      </c>
      <c r="E550" s="1">
        <v>6</v>
      </c>
      <c r="AL550" s="23"/>
      <c r="AM550" s="122"/>
      <c r="AN550" s="23"/>
      <c r="AO550" s="39"/>
      <c r="AP550" s="39"/>
      <c r="AQ550" s="39"/>
      <c r="BX550" s="39"/>
      <c r="BY550" s="41"/>
      <c r="DK550" s="1">
        <f t="shared" si="297"/>
        <v>0</v>
      </c>
      <c r="DL550" s="1">
        <f t="shared" si="298"/>
        <v>0</v>
      </c>
    </row>
    <row r="551" spans="1:116" s="1" customFormat="1" ht="12" customHeight="1">
      <c r="A551" s="1">
        <v>0</v>
      </c>
      <c r="B551" s="4">
        <v>41172</v>
      </c>
      <c r="C551" s="4">
        <v>41179</v>
      </c>
      <c r="D551" s="5" t="s">
        <v>22</v>
      </c>
      <c r="E551" s="1">
        <v>6</v>
      </c>
      <c r="AL551" s="23"/>
      <c r="AM551" s="122"/>
      <c r="AN551" s="23"/>
      <c r="AO551" s="39"/>
      <c r="AP551" s="39"/>
      <c r="AQ551" s="39"/>
      <c r="BX551" s="39"/>
      <c r="BY551" s="41"/>
      <c r="DK551" s="1">
        <f t="shared" si="297"/>
        <v>0</v>
      </c>
      <c r="DL551" s="1">
        <f t="shared" si="298"/>
        <v>0</v>
      </c>
    </row>
    <row r="552" spans="1:116" s="1" customFormat="1" ht="12" customHeight="1">
      <c r="A552" s="10">
        <v>1</v>
      </c>
      <c r="B552" s="4">
        <v>41180</v>
      </c>
      <c r="C552" s="4">
        <v>41186</v>
      </c>
      <c r="D552" s="5" t="s">
        <v>22</v>
      </c>
      <c r="E552" s="1">
        <v>6</v>
      </c>
      <c r="F552" s="5" t="s">
        <v>16</v>
      </c>
      <c r="G552" s="5" t="s">
        <v>16</v>
      </c>
      <c r="H552" s="5" t="s">
        <v>252</v>
      </c>
      <c r="I552" s="5"/>
      <c r="J552" s="5"/>
      <c r="K552" s="15">
        <v>19.190000000000001</v>
      </c>
      <c r="L552" s="1">
        <f>K552</f>
        <v>19.190000000000001</v>
      </c>
      <c r="M552" s="15">
        <v>38.21</v>
      </c>
      <c r="N552" s="15">
        <v>550.19000000000005</v>
      </c>
      <c r="P552" s="1">
        <f>N552</f>
        <v>550.19000000000005</v>
      </c>
      <c r="Q552" s="117" t="str">
        <f t="shared" ref="Q552:Q586" si="299">IF(AND($BF552=1,$BF551=0),$BE552,IF($BF552=0,"",N552+Q551))</f>
        <v/>
      </c>
      <c r="T552" s="15">
        <v>82.999999999999901</v>
      </c>
      <c r="U552" s="15">
        <v>5.28</v>
      </c>
      <c r="V552" s="15">
        <v>2.87</v>
      </c>
      <c r="W552" s="15"/>
      <c r="X552" s="15"/>
      <c r="AL552" s="26"/>
      <c r="AM552" s="39">
        <v>12</v>
      </c>
      <c r="AO552" s="39">
        <v>72</v>
      </c>
      <c r="AP552" s="39">
        <f>AL552+AM552+(AO547-AO552)</f>
        <v>-60</v>
      </c>
      <c r="AQ552" s="39">
        <f>AP552+AQ547</f>
        <v>-60</v>
      </c>
      <c r="AR552" s="12"/>
      <c r="BH552" s="1">
        <v>12</v>
      </c>
      <c r="BM552" s="23">
        <v>9.8000000000000007</v>
      </c>
      <c r="BN552" s="23">
        <f>BM552</f>
        <v>9.8000000000000007</v>
      </c>
      <c r="BO552" s="23">
        <v>1</v>
      </c>
      <c r="BP552" s="1">
        <f t="shared" ref="BP552:BP586" si="300">BO552*100</f>
        <v>100</v>
      </c>
      <c r="BX552" s="39"/>
      <c r="CG552" s="39"/>
      <c r="CH552" s="39"/>
      <c r="CI552" s="39"/>
      <c r="CJ552" s="39"/>
      <c r="CK552" s="39"/>
      <c r="CL552" s="39"/>
      <c r="CM552" s="39"/>
      <c r="CO552" s="6"/>
      <c r="CP552" s="6"/>
      <c r="CS552" s="1">
        <f t="shared" ref="CS552:CS586" si="301">K552</f>
        <v>19.190000000000001</v>
      </c>
      <c r="CT552" s="1">
        <f t="shared" ref="CT552:CT586" si="302">BM552</f>
        <v>9.8000000000000007</v>
      </c>
      <c r="CU552" s="1">
        <f t="shared" ref="CU552:CU586" si="303">Z552</f>
        <v>0</v>
      </c>
      <c r="CV552" s="1">
        <f t="shared" ref="CV552:CV586" si="304">BI552</f>
        <v>0</v>
      </c>
      <c r="DK552" s="1">
        <f t="shared" si="297"/>
        <v>0</v>
      </c>
      <c r="DL552" s="1">
        <f t="shared" si="298"/>
        <v>0</v>
      </c>
    </row>
    <row r="553" spans="1:116" s="1" customFormat="1" ht="12" customHeight="1">
      <c r="A553" s="1">
        <f t="shared" ref="A553:A586" si="305">A552+1</f>
        <v>2</v>
      </c>
      <c r="B553" s="4">
        <f t="shared" ref="B553:B586" si="306">B552+7</f>
        <v>41187</v>
      </c>
      <c r="C553" s="4">
        <f t="shared" ref="C553:C586" si="307">C552+7</f>
        <v>41193</v>
      </c>
      <c r="D553" s="5" t="s">
        <v>22</v>
      </c>
      <c r="E553" s="1">
        <v>6</v>
      </c>
      <c r="F553" s="5" t="s">
        <v>16</v>
      </c>
      <c r="G553" s="5" t="s">
        <v>16</v>
      </c>
      <c r="H553" s="5" t="s">
        <v>252</v>
      </c>
      <c r="I553" s="5"/>
      <c r="J553" s="5"/>
      <c r="K553" s="15">
        <v>39.53</v>
      </c>
      <c r="L553" s="1">
        <f>L552+K553</f>
        <v>58.72</v>
      </c>
      <c r="M553" s="15">
        <v>20.6999999999999</v>
      </c>
      <c r="N553" s="15">
        <v>1075.22</v>
      </c>
      <c r="P553" s="1">
        <f>P552+N553</f>
        <v>1625.41</v>
      </c>
      <c r="Q553" s="117" t="str">
        <f t="shared" si="299"/>
        <v/>
      </c>
      <c r="T553" s="15">
        <v>82.999999999999901</v>
      </c>
      <c r="U553" s="15">
        <v>5.28</v>
      </c>
      <c r="V553" s="15">
        <v>2.72</v>
      </c>
      <c r="W553" s="15">
        <v>34.24</v>
      </c>
      <c r="X553" s="15">
        <v>76.180000000000007</v>
      </c>
      <c r="AL553" s="26">
        <v>0</v>
      </c>
      <c r="AM553" s="39">
        <v>30</v>
      </c>
      <c r="AO553" s="39">
        <v>63</v>
      </c>
      <c r="AP553" s="39">
        <f t="shared" ref="AP553:AP573" si="308">AL553+AM553+(AO552-AO553)</f>
        <v>39</v>
      </c>
      <c r="AQ553" s="39">
        <f t="shared" ref="AQ553:AQ573" si="309">AP553+AQ552</f>
        <v>-21</v>
      </c>
      <c r="AR553" s="12"/>
      <c r="BC553" s="32"/>
      <c r="BD553" s="32"/>
      <c r="BF553" s="110">
        <f t="shared" ref="BF553:BF560" si="310">IF(K553=0,0,IF(BE553&lt;&gt;"",BF552+1,BF552))</f>
        <v>0</v>
      </c>
      <c r="BG553" s="32"/>
      <c r="BH553" s="1">
        <v>39</v>
      </c>
      <c r="BM553" s="23">
        <v>10.4</v>
      </c>
      <c r="BN553" s="23">
        <f>BN552+BM553</f>
        <v>20.200000000000003</v>
      </c>
      <c r="BO553" s="23">
        <v>1</v>
      </c>
      <c r="BP553" s="1">
        <f t="shared" si="300"/>
        <v>100</v>
      </c>
      <c r="BX553" s="39"/>
      <c r="CG553" s="39">
        <f t="shared" ref="CG553:CM562" si="311">CG518</f>
        <v>0</v>
      </c>
      <c r="CH553" s="39">
        <f t="shared" si="311"/>
        <v>0</v>
      </c>
      <c r="CI553" s="39">
        <f t="shared" si="311"/>
        <v>0</v>
      </c>
      <c r="CJ553" s="39">
        <f t="shared" si="311"/>
        <v>0</v>
      </c>
      <c r="CK553" s="39">
        <f t="shared" si="311"/>
        <v>0</v>
      </c>
      <c r="CL553" s="39">
        <f t="shared" si="311"/>
        <v>0</v>
      </c>
      <c r="CM553" s="39">
        <f t="shared" si="311"/>
        <v>0</v>
      </c>
      <c r="CO553" s="6"/>
      <c r="CP553" s="6"/>
      <c r="CS553" s="1">
        <f t="shared" si="301"/>
        <v>39.53</v>
      </c>
      <c r="CT553" s="1">
        <f t="shared" si="302"/>
        <v>10.4</v>
      </c>
      <c r="CU553" s="1">
        <f t="shared" si="303"/>
        <v>0</v>
      </c>
      <c r="CV553" s="1">
        <f t="shared" si="304"/>
        <v>0</v>
      </c>
      <c r="DK553" s="1">
        <f t="shared" si="297"/>
        <v>0</v>
      </c>
      <c r="DL553" s="1">
        <f t="shared" si="298"/>
        <v>0</v>
      </c>
    </row>
    <row r="554" spans="1:116" s="1" customFormat="1" ht="12" customHeight="1">
      <c r="A554" s="1">
        <f t="shared" si="305"/>
        <v>3</v>
      </c>
      <c r="B554" s="4">
        <f t="shared" si="306"/>
        <v>41194</v>
      </c>
      <c r="C554" s="4">
        <f t="shared" si="307"/>
        <v>41200</v>
      </c>
      <c r="D554" s="5" t="s">
        <v>22</v>
      </c>
      <c r="E554" s="1">
        <v>6</v>
      </c>
      <c r="F554" s="5" t="s">
        <v>16</v>
      </c>
      <c r="G554" s="5" t="s">
        <v>16</v>
      </c>
      <c r="H554" s="5" t="s">
        <v>252</v>
      </c>
      <c r="I554" s="5"/>
      <c r="J554" s="5"/>
      <c r="K554" s="15">
        <v>21.8</v>
      </c>
      <c r="L554" s="1">
        <f>L553+K554</f>
        <v>80.52</v>
      </c>
      <c r="M554" s="15">
        <v>28.26</v>
      </c>
      <c r="N554" s="15">
        <v>449.50999999999902</v>
      </c>
      <c r="P554" s="1">
        <f>P553+N554</f>
        <v>2074.9199999999992</v>
      </c>
      <c r="Q554" s="117" t="str">
        <f t="shared" si="299"/>
        <v/>
      </c>
      <c r="T554" s="15">
        <v>82.999999999999901</v>
      </c>
      <c r="U554" s="15">
        <v>5.28</v>
      </c>
      <c r="V554" s="15">
        <v>2.06</v>
      </c>
      <c r="W554" s="15"/>
      <c r="X554" s="15"/>
      <c r="AL554" s="26">
        <v>0</v>
      </c>
      <c r="AM554" s="39">
        <v>32</v>
      </c>
      <c r="AO554" s="39">
        <v>62</v>
      </c>
      <c r="AP554" s="39">
        <f t="shared" si="308"/>
        <v>33</v>
      </c>
      <c r="AQ554" s="39">
        <f t="shared" si="309"/>
        <v>12</v>
      </c>
      <c r="AR554" s="12"/>
      <c r="BC554" s="32"/>
      <c r="BD554" s="32"/>
      <c r="BF554" s="110">
        <f t="shared" si="310"/>
        <v>0</v>
      </c>
      <c r="BG554" s="32"/>
      <c r="BH554" s="1">
        <v>33</v>
      </c>
      <c r="BM554" s="23">
        <v>10.8</v>
      </c>
      <c r="BN554" s="23">
        <f>BN553+BM554</f>
        <v>31.000000000000004</v>
      </c>
      <c r="BO554" s="23">
        <v>1</v>
      </c>
      <c r="BP554" s="1">
        <f t="shared" si="300"/>
        <v>100</v>
      </c>
      <c r="BX554" s="39"/>
      <c r="CG554" s="39">
        <f t="shared" si="311"/>
        <v>0</v>
      </c>
      <c r="CH554" s="39">
        <f t="shared" si="311"/>
        <v>0</v>
      </c>
      <c r="CI554" s="39">
        <f t="shared" si="311"/>
        <v>0</v>
      </c>
      <c r="CJ554" s="39">
        <f t="shared" si="311"/>
        <v>0</v>
      </c>
      <c r="CK554" s="39">
        <f t="shared" si="311"/>
        <v>0</v>
      </c>
      <c r="CL554" s="39">
        <f t="shared" si="311"/>
        <v>0</v>
      </c>
      <c r="CM554" s="39">
        <f t="shared" si="311"/>
        <v>0</v>
      </c>
      <c r="CO554" s="6"/>
      <c r="CP554" s="6"/>
      <c r="CS554" s="1">
        <f t="shared" si="301"/>
        <v>21.8</v>
      </c>
      <c r="CT554" s="1">
        <f t="shared" si="302"/>
        <v>10.8</v>
      </c>
      <c r="CU554" s="1">
        <f t="shared" si="303"/>
        <v>0</v>
      </c>
      <c r="CV554" s="1">
        <f t="shared" si="304"/>
        <v>0</v>
      </c>
      <c r="DK554" s="1">
        <f t="shared" si="297"/>
        <v>0</v>
      </c>
      <c r="DL554" s="1">
        <f t="shared" si="298"/>
        <v>0</v>
      </c>
    </row>
    <row r="555" spans="1:116" s="1" customFormat="1" ht="12" customHeight="1">
      <c r="A555" s="1">
        <f t="shared" si="305"/>
        <v>4</v>
      </c>
      <c r="B555" s="4">
        <f t="shared" si="306"/>
        <v>41201</v>
      </c>
      <c r="C555" s="4">
        <f t="shared" si="307"/>
        <v>41207</v>
      </c>
      <c r="D555" s="5" t="s">
        <v>22</v>
      </c>
      <c r="E555" s="1">
        <v>6</v>
      </c>
      <c r="F555" s="5" t="s">
        <v>16</v>
      </c>
      <c r="G555" s="5" t="s">
        <v>16</v>
      </c>
      <c r="H555" s="5" t="s">
        <v>252</v>
      </c>
      <c r="I555" s="5">
        <v>1</v>
      </c>
      <c r="J555" s="118" t="s">
        <v>96</v>
      </c>
      <c r="K555" s="15">
        <v>17.14</v>
      </c>
      <c r="L555" s="24">
        <f>L554+K555</f>
        <v>97.66</v>
      </c>
      <c r="M555" s="15">
        <v>0.149999999999999</v>
      </c>
      <c r="N555" s="15">
        <v>471.85</v>
      </c>
      <c r="P555" s="24">
        <f>P554+N555</f>
        <v>2546.7699999999991</v>
      </c>
      <c r="Q555" s="117" t="str">
        <f t="shared" si="299"/>
        <v/>
      </c>
      <c r="R555" s="24"/>
      <c r="S555" s="1">
        <v>20</v>
      </c>
      <c r="T555" s="15">
        <v>27</v>
      </c>
      <c r="U555" s="15">
        <v>0.58999999999999897</v>
      </c>
      <c r="V555" s="15">
        <v>2.75</v>
      </c>
      <c r="W555" s="15">
        <v>14.29</v>
      </c>
      <c r="X555" s="15">
        <v>14.29</v>
      </c>
      <c r="AA555" s="24"/>
      <c r="AL555" s="26">
        <v>26.92</v>
      </c>
      <c r="AM555" s="39">
        <v>10</v>
      </c>
      <c r="AO555" s="39">
        <v>63</v>
      </c>
      <c r="AP555" s="39">
        <f t="shared" si="308"/>
        <v>35.92</v>
      </c>
      <c r="AQ555" s="39">
        <f t="shared" si="309"/>
        <v>47.92</v>
      </c>
      <c r="AR555" s="12"/>
      <c r="BC555" s="32"/>
      <c r="BD555" s="32"/>
      <c r="BF555" s="110">
        <f t="shared" si="310"/>
        <v>0</v>
      </c>
      <c r="BG555" s="32"/>
      <c r="BH555" s="1">
        <v>35.92</v>
      </c>
      <c r="BM555" s="23">
        <v>11.2</v>
      </c>
      <c r="BN555" s="83">
        <f>BN554+BM555</f>
        <v>42.2</v>
      </c>
      <c r="BO555" s="23">
        <v>1</v>
      </c>
      <c r="BP555" s="1">
        <f t="shared" si="300"/>
        <v>100</v>
      </c>
      <c r="BX555" s="39"/>
      <c r="BY555" s="1">
        <f t="shared" ref="BY555:BY586" si="312">CX555</f>
        <v>0</v>
      </c>
      <c r="CG555" s="39">
        <f t="shared" si="311"/>
        <v>0</v>
      </c>
      <c r="CH555" s="39">
        <f t="shared" si="311"/>
        <v>0</v>
      </c>
      <c r="CI555" s="39">
        <f t="shared" si="311"/>
        <v>0</v>
      </c>
      <c r="CJ555" s="39">
        <f t="shared" si="311"/>
        <v>0</v>
      </c>
      <c r="CK555" s="39">
        <f t="shared" si="311"/>
        <v>0</v>
      </c>
      <c r="CL555" s="39">
        <f t="shared" si="311"/>
        <v>0</v>
      </c>
      <c r="CM555" s="39">
        <f t="shared" si="311"/>
        <v>0</v>
      </c>
      <c r="CO555" s="6"/>
      <c r="CP555" s="6"/>
      <c r="CS555" s="1">
        <f t="shared" si="301"/>
        <v>17.14</v>
      </c>
      <c r="CT555" s="1">
        <f t="shared" si="302"/>
        <v>11.2</v>
      </c>
      <c r="CU555" s="1">
        <f t="shared" si="303"/>
        <v>0</v>
      </c>
      <c r="CV555" s="1">
        <f t="shared" si="304"/>
        <v>0</v>
      </c>
      <c r="DK555" s="1">
        <f t="shared" si="297"/>
        <v>0</v>
      </c>
      <c r="DL555" s="1">
        <f t="shared" si="298"/>
        <v>0</v>
      </c>
    </row>
    <row r="556" spans="1:116" s="1" customFormat="1" ht="12" customHeight="1">
      <c r="A556" s="1">
        <f t="shared" si="305"/>
        <v>5</v>
      </c>
      <c r="B556" s="4">
        <f t="shared" si="306"/>
        <v>41208</v>
      </c>
      <c r="C556" s="4">
        <f t="shared" si="307"/>
        <v>41214</v>
      </c>
      <c r="D556" s="5" t="s">
        <v>22</v>
      </c>
      <c r="E556" s="1">
        <v>6</v>
      </c>
      <c r="F556" s="5" t="s">
        <v>16</v>
      </c>
      <c r="G556" s="5" t="s">
        <v>16</v>
      </c>
      <c r="H556" s="5" t="s">
        <v>252</v>
      </c>
      <c r="I556" s="5"/>
      <c r="K556" s="15">
        <v>20.27</v>
      </c>
      <c r="L556" s="1">
        <f>K556</f>
        <v>20.27</v>
      </c>
      <c r="M556" s="15">
        <v>2.91</v>
      </c>
      <c r="N556" s="15">
        <v>555.58000000000004</v>
      </c>
      <c r="P556" s="1">
        <f>N556</f>
        <v>555.58000000000004</v>
      </c>
      <c r="Q556" s="117">
        <f t="shared" si="299"/>
        <v>1750</v>
      </c>
      <c r="T556" s="15">
        <v>27</v>
      </c>
      <c r="U556" s="15">
        <v>0.58999999999999897</v>
      </c>
      <c r="V556" s="15">
        <v>2.74</v>
      </c>
      <c r="W556" s="15"/>
      <c r="X556" s="15"/>
      <c r="AL556" s="26">
        <v>0</v>
      </c>
      <c r="AM556" s="39">
        <v>24</v>
      </c>
      <c r="AO556" s="39">
        <v>54</v>
      </c>
      <c r="AP556" s="39">
        <f t="shared" si="308"/>
        <v>33</v>
      </c>
      <c r="AQ556" s="39">
        <f t="shared" si="309"/>
        <v>80.92</v>
      </c>
      <c r="AR556" s="12"/>
      <c r="AT556" s="1">
        <v>1.75</v>
      </c>
      <c r="AV556" s="15">
        <v>0.92</v>
      </c>
      <c r="AW556" s="15">
        <v>2.2799999999999998</v>
      </c>
      <c r="AX556" s="15">
        <v>3.69</v>
      </c>
      <c r="AY556" s="15">
        <v>0.45</v>
      </c>
      <c r="AZ556" s="15">
        <v>421.3</v>
      </c>
      <c r="BA556" s="15"/>
      <c r="BC556" s="32"/>
      <c r="BD556" s="32">
        <v>92</v>
      </c>
      <c r="BE556" s="1">
        <v>1750</v>
      </c>
      <c r="BF556" s="110">
        <f t="shared" si="310"/>
        <v>1</v>
      </c>
      <c r="BG556" s="32"/>
      <c r="BH556" s="1">
        <v>33</v>
      </c>
      <c r="BM556" s="23">
        <v>11.9</v>
      </c>
      <c r="BN556" s="23">
        <f>BM556</f>
        <v>11.9</v>
      </c>
      <c r="BO556" s="23">
        <v>1</v>
      </c>
      <c r="BP556" s="1">
        <f t="shared" si="300"/>
        <v>100</v>
      </c>
      <c r="BX556" s="39"/>
      <c r="BY556" s="1">
        <f t="shared" si="312"/>
        <v>0</v>
      </c>
      <c r="CG556" s="39">
        <f t="shared" si="311"/>
        <v>0</v>
      </c>
      <c r="CH556" s="39">
        <f t="shared" si="311"/>
        <v>0</v>
      </c>
      <c r="CI556" s="39">
        <f t="shared" si="311"/>
        <v>0</v>
      </c>
      <c r="CJ556" s="39">
        <f t="shared" si="311"/>
        <v>0</v>
      </c>
      <c r="CK556" s="39">
        <f t="shared" si="311"/>
        <v>0</v>
      </c>
      <c r="CL556" s="39">
        <f t="shared" si="311"/>
        <v>0</v>
      </c>
      <c r="CM556" s="39">
        <f t="shared" si="311"/>
        <v>0</v>
      </c>
      <c r="CO556" s="6"/>
      <c r="CP556" s="6"/>
      <c r="CS556" s="1">
        <f t="shared" si="301"/>
        <v>20.27</v>
      </c>
      <c r="CT556" s="1">
        <f t="shared" si="302"/>
        <v>11.9</v>
      </c>
      <c r="CU556" s="1">
        <f t="shared" si="303"/>
        <v>0</v>
      </c>
      <c r="CV556" s="1">
        <f t="shared" si="304"/>
        <v>0</v>
      </c>
      <c r="DK556" s="1">
        <f t="shared" si="297"/>
        <v>0</v>
      </c>
      <c r="DL556" s="1">
        <f t="shared" si="298"/>
        <v>0</v>
      </c>
    </row>
    <row r="557" spans="1:116" s="1" customFormat="1" ht="12" customHeight="1">
      <c r="A557" s="1">
        <f t="shared" si="305"/>
        <v>6</v>
      </c>
      <c r="B557" s="4">
        <f t="shared" si="306"/>
        <v>41215</v>
      </c>
      <c r="C557" s="4">
        <f t="shared" si="307"/>
        <v>41221</v>
      </c>
      <c r="D557" s="5" t="s">
        <v>22</v>
      </c>
      <c r="E557" s="1">
        <v>6</v>
      </c>
      <c r="F557" s="5" t="s">
        <v>16</v>
      </c>
      <c r="G557" s="5" t="s">
        <v>16</v>
      </c>
      <c r="H557" s="5" t="s">
        <v>252</v>
      </c>
      <c r="I557" s="5"/>
      <c r="K557" s="15">
        <v>38.43</v>
      </c>
      <c r="L557" s="1">
        <f>L556+K557</f>
        <v>58.7</v>
      </c>
      <c r="M557" s="15">
        <v>29.18</v>
      </c>
      <c r="N557" s="15">
        <v>1130.5</v>
      </c>
      <c r="P557" s="1">
        <f>P556+N557</f>
        <v>1686.08</v>
      </c>
      <c r="Q557" s="117">
        <f t="shared" si="299"/>
        <v>2880.5</v>
      </c>
      <c r="T557" s="15">
        <v>84.999999999999901</v>
      </c>
      <c r="U557" s="15">
        <v>6.91</v>
      </c>
      <c r="V557" s="15">
        <v>2.9399999999999902</v>
      </c>
      <c r="W557" s="15">
        <v>33.11</v>
      </c>
      <c r="X557" s="15">
        <v>77.680000000000007</v>
      </c>
      <c r="AL557" s="26">
        <v>4.57</v>
      </c>
      <c r="AM557" s="39">
        <v>14</v>
      </c>
      <c r="AO557" s="39">
        <v>51</v>
      </c>
      <c r="AP557" s="39">
        <f t="shared" si="308"/>
        <v>21.57</v>
      </c>
      <c r="AQ557" s="39">
        <f t="shared" si="309"/>
        <v>102.49000000000001</v>
      </c>
      <c r="AR557" s="12"/>
      <c r="BC557" s="32"/>
      <c r="BD557" s="32"/>
      <c r="BF557" s="110">
        <f t="shared" si="310"/>
        <v>1</v>
      </c>
      <c r="BG557" s="32"/>
      <c r="BH557" s="1">
        <v>21.57</v>
      </c>
      <c r="BM557" s="23">
        <v>12.2</v>
      </c>
      <c r="BN557" s="23">
        <f>BN556+BM557</f>
        <v>24.1</v>
      </c>
      <c r="BO557" s="23">
        <v>1</v>
      </c>
      <c r="BP557" s="1">
        <f t="shared" si="300"/>
        <v>100</v>
      </c>
      <c r="BX557" s="39"/>
      <c r="BY557" s="1">
        <f t="shared" si="312"/>
        <v>0</v>
      </c>
      <c r="CG557" s="39">
        <f t="shared" si="311"/>
        <v>0</v>
      </c>
      <c r="CH557" s="39">
        <f t="shared" si="311"/>
        <v>0</v>
      </c>
      <c r="CI557" s="39">
        <f t="shared" si="311"/>
        <v>0</v>
      </c>
      <c r="CJ557" s="39">
        <f t="shared" si="311"/>
        <v>0</v>
      </c>
      <c r="CK557" s="39">
        <f t="shared" si="311"/>
        <v>0</v>
      </c>
      <c r="CL557" s="39">
        <f t="shared" si="311"/>
        <v>0</v>
      </c>
      <c r="CM557" s="39">
        <f t="shared" si="311"/>
        <v>0</v>
      </c>
      <c r="CO557" s="6"/>
      <c r="CP557" s="6"/>
      <c r="CS557" s="1">
        <f t="shared" si="301"/>
        <v>38.43</v>
      </c>
      <c r="CT557" s="1">
        <f t="shared" si="302"/>
        <v>12.2</v>
      </c>
      <c r="CU557" s="1">
        <f t="shared" si="303"/>
        <v>0</v>
      </c>
      <c r="CV557" s="1">
        <f t="shared" si="304"/>
        <v>0</v>
      </c>
      <c r="DK557" s="1">
        <f t="shared" si="297"/>
        <v>0</v>
      </c>
      <c r="DL557" s="1">
        <f t="shared" si="298"/>
        <v>0</v>
      </c>
    </row>
    <row r="558" spans="1:116" s="1" customFormat="1" ht="12" customHeight="1">
      <c r="A558" s="1">
        <f t="shared" si="305"/>
        <v>7</v>
      </c>
      <c r="B558" s="4">
        <f t="shared" si="306"/>
        <v>41222</v>
      </c>
      <c r="C558" s="4">
        <f t="shared" si="307"/>
        <v>41228</v>
      </c>
      <c r="D558" s="5" t="s">
        <v>22</v>
      </c>
      <c r="E558" s="1">
        <v>6</v>
      </c>
      <c r="F558" s="5" t="s">
        <v>16</v>
      </c>
      <c r="G558" s="5" t="s">
        <v>16</v>
      </c>
      <c r="H558" s="5" t="s">
        <v>252</v>
      </c>
      <c r="I558" s="5"/>
      <c r="K558" s="15">
        <v>27.5</v>
      </c>
      <c r="L558" s="1">
        <f>L557+K558</f>
        <v>86.2</v>
      </c>
      <c r="M558" s="15">
        <v>44.84</v>
      </c>
      <c r="N558" s="15">
        <v>791.52999999999895</v>
      </c>
      <c r="P558" s="1">
        <f>P557+N558</f>
        <v>2477.6099999999988</v>
      </c>
      <c r="Q558" s="117">
        <f t="shared" si="299"/>
        <v>3672.0299999999988</v>
      </c>
      <c r="T558" s="15">
        <v>84.999999999999901</v>
      </c>
      <c r="U558" s="15">
        <v>6.91</v>
      </c>
      <c r="V558" s="15">
        <v>2.8799999999999901</v>
      </c>
      <c r="W558" s="15"/>
      <c r="X558" s="15"/>
      <c r="AL558" s="26">
        <v>3.81</v>
      </c>
      <c r="AM558" s="39">
        <v>20</v>
      </c>
      <c r="AO558" s="39">
        <v>43</v>
      </c>
      <c r="AP558" s="39">
        <f t="shared" si="308"/>
        <v>31.81</v>
      </c>
      <c r="AQ558" s="39">
        <f t="shared" si="309"/>
        <v>134.30000000000001</v>
      </c>
      <c r="AR558" s="12"/>
      <c r="BC558" s="32"/>
      <c r="BD558" s="32"/>
      <c r="BF558" s="110">
        <f t="shared" si="310"/>
        <v>1</v>
      </c>
      <c r="BG558" s="32"/>
      <c r="BH558" s="1">
        <v>31.81</v>
      </c>
      <c r="BM558" s="23">
        <v>12.6</v>
      </c>
      <c r="BN558" s="23">
        <f>BN557+BM558</f>
        <v>36.700000000000003</v>
      </c>
      <c r="BO558" s="23">
        <v>1</v>
      </c>
      <c r="BP558" s="1">
        <f t="shared" si="300"/>
        <v>100</v>
      </c>
      <c r="BX558" s="39"/>
      <c r="BY558" s="1">
        <f t="shared" si="312"/>
        <v>0</v>
      </c>
      <c r="CG558" s="39">
        <f t="shared" si="311"/>
        <v>0</v>
      </c>
      <c r="CH558" s="39">
        <f t="shared" si="311"/>
        <v>0</v>
      </c>
      <c r="CI558" s="39">
        <f t="shared" si="311"/>
        <v>0</v>
      </c>
      <c r="CJ558" s="39">
        <f t="shared" si="311"/>
        <v>0</v>
      </c>
      <c r="CK558" s="39">
        <f t="shared" si="311"/>
        <v>0</v>
      </c>
      <c r="CL558" s="39">
        <f t="shared" si="311"/>
        <v>0</v>
      </c>
      <c r="CM558" s="39">
        <f t="shared" si="311"/>
        <v>0</v>
      </c>
      <c r="CO558" s="6"/>
      <c r="CP558" s="6"/>
      <c r="CS558" s="1">
        <f t="shared" si="301"/>
        <v>27.5</v>
      </c>
      <c r="CT558" s="1">
        <f t="shared" si="302"/>
        <v>12.6</v>
      </c>
      <c r="CU558" s="1">
        <f t="shared" si="303"/>
        <v>0</v>
      </c>
      <c r="CV558" s="1">
        <f t="shared" si="304"/>
        <v>0</v>
      </c>
      <c r="DK558" s="1">
        <f t="shared" si="297"/>
        <v>0</v>
      </c>
      <c r="DL558" s="1">
        <f t="shared" si="298"/>
        <v>0</v>
      </c>
    </row>
    <row r="559" spans="1:116" s="1" customFormat="1" ht="12" customHeight="1">
      <c r="A559" s="1">
        <f t="shared" si="305"/>
        <v>8</v>
      </c>
      <c r="B559" s="4">
        <f t="shared" si="306"/>
        <v>41229</v>
      </c>
      <c r="C559" s="4">
        <f t="shared" si="307"/>
        <v>41235</v>
      </c>
      <c r="D559" s="5" t="s">
        <v>22</v>
      </c>
      <c r="E559" s="1">
        <v>6</v>
      </c>
      <c r="F559" s="5" t="s">
        <v>16</v>
      </c>
      <c r="G559" s="5" t="s">
        <v>16</v>
      </c>
      <c r="H559" s="5" t="s">
        <v>252</v>
      </c>
      <c r="I559" s="5">
        <v>1</v>
      </c>
      <c r="J559" s="118" t="s">
        <v>298</v>
      </c>
      <c r="K559" s="15">
        <v>24.78</v>
      </c>
      <c r="L559" s="24">
        <f>L558+K559</f>
        <v>110.98</v>
      </c>
      <c r="M559" s="15">
        <v>15.1</v>
      </c>
      <c r="N559" s="15">
        <v>547.84</v>
      </c>
      <c r="P559" s="24">
        <f>P558+N559</f>
        <v>3025.4499999999989</v>
      </c>
      <c r="Q559" s="117">
        <f t="shared" si="299"/>
        <v>4219.869999999999</v>
      </c>
      <c r="T559" s="15">
        <v>34.999999999999901</v>
      </c>
      <c r="U559" s="15">
        <v>0.81</v>
      </c>
      <c r="V559" s="15">
        <v>2.21</v>
      </c>
      <c r="W559" s="15">
        <v>9.57</v>
      </c>
      <c r="X559" s="15">
        <v>9.61</v>
      </c>
      <c r="AA559" s="24"/>
      <c r="AL559" s="26">
        <v>0.5</v>
      </c>
      <c r="AM559" s="39">
        <v>20</v>
      </c>
      <c r="AO559" s="39">
        <v>42</v>
      </c>
      <c r="AP559" s="39">
        <f t="shared" si="308"/>
        <v>21.5</v>
      </c>
      <c r="AQ559" s="39">
        <f t="shared" si="309"/>
        <v>155.80000000000001</v>
      </c>
      <c r="AR559" s="12"/>
      <c r="AT559" s="1">
        <v>0.83</v>
      </c>
      <c r="AV559" s="15">
        <v>0.67</v>
      </c>
      <c r="AW559" s="15">
        <v>0.75</v>
      </c>
      <c r="AX559" s="15">
        <v>1.91</v>
      </c>
      <c r="AY559" s="15">
        <v>0.3</v>
      </c>
      <c r="AZ559" s="15">
        <v>330.9</v>
      </c>
      <c r="BA559" s="15"/>
      <c r="BC559" s="32"/>
      <c r="BD559" s="32">
        <v>67</v>
      </c>
      <c r="BE559" s="1">
        <v>830</v>
      </c>
      <c r="BF559" s="110">
        <f t="shared" si="310"/>
        <v>2</v>
      </c>
      <c r="BG559" s="32"/>
      <c r="BH559" s="1">
        <v>21.5</v>
      </c>
      <c r="BM559" s="23">
        <v>12.9</v>
      </c>
      <c r="BN559" s="83">
        <f>BN558+BM559</f>
        <v>49.6</v>
      </c>
      <c r="BO559" s="23">
        <v>1</v>
      </c>
      <c r="BP559" s="1">
        <f t="shared" si="300"/>
        <v>100</v>
      </c>
      <c r="BX559" s="39"/>
      <c r="BY559" s="1">
        <f t="shared" si="312"/>
        <v>0</v>
      </c>
      <c r="CG559" s="39">
        <f t="shared" si="311"/>
        <v>0</v>
      </c>
      <c r="CH559" s="39">
        <f t="shared" si="311"/>
        <v>0</v>
      </c>
      <c r="CI559" s="39">
        <f t="shared" si="311"/>
        <v>0</v>
      </c>
      <c r="CJ559" s="39">
        <f t="shared" si="311"/>
        <v>0</v>
      </c>
      <c r="CK559" s="39">
        <f t="shared" si="311"/>
        <v>0</v>
      </c>
      <c r="CL559" s="39">
        <f t="shared" si="311"/>
        <v>0</v>
      </c>
      <c r="CM559" s="39">
        <f t="shared" si="311"/>
        <v>0</v>
      </c>
      <c r="CO559" s="6"/>
      <c r="CP559" s="6"/>
      <c r="CS559" s="1">
        <f t="shared" si="301"/>
        <v>24.78</v>
      </c>
      <c r="CT559" s="1">
        <f t="shared" si="302"/>
        <v>12.9</v>
      </c>
      <c r="CU559" s="1">
        <f t="shared" si="303"/>
        <v>0</v>
      </c>
      <c r="CV559" s="1">
        <f t="shared" si="304"/>
        <v>0</v>
      </c>
      <c r="DK559" s="1">
        <f t="shared" si="297"/>
        <v>0</v>
      </c>
      <c r="DL559" s="1">
        <f t="shared" si="298"/>
        <v>0</v>
      </c>
    </row>
    <row r="560" spans="1:116" s="1" customFormat="1" ht="12" customHeight="1">
      <c r="A560" s="1">
        <f t="shared" si="305"/>
        <v>9</v>
      </c>
      <c r="B560" s="4">
        <f t="shared" si="306"/>
        <v>41236</v>
      </c>
      <c r="C560" s="4">
        <f t="shared" si="307"/>
        <v>41242</v>
      </c>
      <c r="D560" s="5" t="s">
        <v>22</v>
      </c>
      <c r="E560" s="1">
        <v>6</v>
      </c>
      <c r="F560" s="5" t="s">
        <v>16</v>
      </c>
      <c r="G560" s="5" t="s">
        <v>16</v>
      </c>
      <c r="H560" s="5" t="s">
        <v>252</v>
      </c>
      <c r="I560" s="5"/>
      <c r="K560" s="15">
        <v>36.78</v>
      </c>
      <c r="L560" s="1">
        <f>K560</f>
        <v>36.78</v>
      </c>
      <c r="M560" s="15">
        <v>0.02</v>
      </c>
      <c r="N560" s="15">
        <v>801.51999999999896</v>
      </c>
      <c r="P560" s="1">
        <f>N560</f>
        <v>801.51999999999896</v>
      </c>
      <c r="Q560" s="117">
        <f t="shared" si="299"/>
        <v>5021.3899999999976</v>
      </c>
      <c r="T560" s="15">
        <v>34.999999999999901</v>
      </c>
      <c r="U560" s="15">
        <v>0.81</v>
      </c>
      <c r="V560" s="15">
        <v>2.1800000000000002</v>
      </c>
      <c r="W560" s="15"/>
      <c r="X560" s="15"/>
      <c r="AL560" s="26">
        <v>0.25</v>
      </c>
      <c r="AM560" s="39">
        <v>32</v>
      </c>
      <c r="AO560" s="39">
        <v>42</v>
      </c>
      <c r="AP560" s="39">
        <f t="shared" si="308"/>
        <v>32.25</v>
      </c>
      <c r="AQ560" s="39">
        <f t="shared" si="309"/>
        <v>188.05</v>
      </c>
      <c r="AR560" s="12"/>
      <c r="BC560" s="32"/>
      <c r="BD560" s="32"/>
      <c r="BF560" s="110">
        <f t="shared" si="310"/>
        <v>2</v>
      </c>
      <c r="BG560" s="32"/>
      <c r="BH560" s="1">
        <v>32.25</v>
      </c>
      <c r="BM560" s="23">
        <v>13.5</v>
      </c>
      <c r="BN560" s="23">
        <f>BM560</f>
        <v>13.5</v>
      </c>
      <c r="BO560" s="23">
        <v>1</v>
      </c>
      <c r="BP560" s="1">
        <f t="shared" si="300"/>
        <v>100</v>
      </c>
      <c r="BX560" s="39"/>
      <c r="BY560" s="1">
        <f t="shared" si="312"/>
        <v>0</v>
      </c>
      <c r="CG560" s="39">
        <f t="shared" si="311"/>
        <v>0</v>
      </c>
      <c r="CH560" s="39">
        <f t="shared" si="311"/>
        <v>0</v>
      </c>
      <c r="CI560" s="39">
        <f t="shared" si="311"/>
        <v>0</v>
      </c>
      <c r="CJ560" s="39">
        <f t="shared" si="311"/>
        <v>0</v>
      </c>
      <c r="CK560" s="39">
        <f t="shared" si="311"/>
        <v>0</v>
      </c>
      <c r="CL560" s="39">
        <f t="shared" si="311"/>
        <v>0</v>
      </c>
      <c r="CM560" s="39">
        <f t="shared" si="311"/>
        <v>0</v>
      </c>
      <c r="CO560" s="6"/>
      <c r="CP560" s="6"/>
      <c r="CS560" s="1">
        <f t="shared" si="301"/>
        <v>36.78</v>
      </c>
      <c r="CT560" s="1">
        <f t="shared" si="302"/>
        <v>13.5</v>
      </c>
      <c r="CU560" s="1">
        <f t="shared" si="303"/>
        <v>0</v>
      </c>
      <c r="CV560" s="1">
        <f t="shared" si="304"/>
        <v>0</v>
      </c>
      <c r="DK560" s="1">
        <f t="shared" si="297"/>
        <v>0</v>
      </c>
      <c r="DL560" s="1">
        <f t="shared" si="298"/>
        <v>0</v>
      </c>
    </row>
    <row r="561" spans="1:116" s="1" customFormat="1" ht="12" customHeight="1">
      <c r="A561" s="1">
        <f t="shared" si="305"/>
        <v>10</v>
      </c>
      <c r="B561" s="4">
        <f t="shared" si="306"/>
        <v>41243</v>
      </c>
      <c r="C561" s="4">
        <f t="shared" si="307"/>
        <v>41249</v>
      </c>
      <c r="D561" s="5" t="s">
        <v>22</v>
      </c>
      <c r="E561" s="1">
        <v>6</v>
      </c>
      <c r="F561" s="5" t="s">
        <v>16</v>
      </c>
      <c r="G561" s="5" t="s">
        <v>16</v>
      </c>
      <c r="H561" s="5" t="s">
        <v>252</v>
      </c>
      <c r="I561" s="5">
        <v>1</v>
      </c>
      <c r="J561" s="118" t="s">
        <v>97</v>
      </c>
      <c r="K561" s="15">
        <v>21.559999999999899</v>
      </c>
      <c r="L561" s="24">
        <f>L560+K561</f>
        <v>58.339999999999904</v>
      </c>
      <c r="M561" s="15">
        <v>24.53</v>
      </c>
      <c r="N561" s="15">
        <v>777.47</v>
      </c>
      <c r="P561" s="24">
        <f>P560+N561</f>
        <v>1578.9899999999989</v>
      </c>
      <c r="Q561" s="117" t="str">
        <f t="shared" si="299"/>
        <v/>
      </c>
      <c r="R561" s="24"/>
      <c r="S561" s="1">
        <v>20</v>
      </c>
      <c r="T561" s="15">
        <v>89</v>
      </c>
      <c r="U561" s="15">
        <v>7.6299999999999901</v>
      </c>
      <c r="V561" s="15">
        <v>3.6099999999999901</v>
      </c>
      <c r="W561" s="15">
        <v>20.440000000000001</v>
      </c>
      <c r="X561" s="15">
        <v>48.95</v>
      </c>
      <c r="AA561" s="24"/>
      <c r="AL561" s="26">
        <v>0</v>
      </c>
      <c r="AM561" s="39">
        <v>75</v>
      </c>
      <c r="AO561" s="39">
        <v>63</v>
      </c>
      <c r="AP561" s="39">
        <f t="shared" si="308"/>
        <v>54</v>
      </c>
      <c r="AQ561" s="39">
        <f t="shared" si="309"/>
        <v>242.05</v>
      </c>
      <c r="AR561" s="12"/>
      <c r="AY561" s="1">
        <v>0.02</v>
      </c>
      <c r="BC561" s="32"/>
      <c r="BD561" s="32"/>
      <c r="BF561" s="110"/>
      <c r="BG561" s="32"/>
      <c r="BH561" s="1">
        <v>44.46</v>
      </c>
      <c r="BM561" s="23">
        <v>15.3</v>
      </c>
      <c r="BN561" s="23">
        <f>BN560+BM561</f>
        <v>28.8</v>
      </c>
      <c r="BO561" s="23">
        <v>1</v>
      </c>
      <c r="BP561" s="1">
        <f t="shared" si="300"/>
        <v>100</v>
      </c>
      <c r="BS561" s="1" t="s">
        <v>194</v>
      </c>
      <c r="BT561" s="1">
        <v>108.19162998000002</v>
      </c>
      <c r="BU561" s="1">
        <v>108</v>
      </c>
      <c r="BV561" s="1">
        <v>54</v>
      </c>
      <c r="BW561" s="1">
        <v>1200</v>
      </c>
      <c r="BX561" s="39">
        <v>0.19162998000001608</v>
      </c>
      <c r="BY561" s="1">
        <f t="shared" si="312"/>
        <v>0</v>
      </c>
      <c r="BZ561" s="1">
        <v>60</v>
      </c>
      <c r="CA561" s="1">
        <v>75</v>
      </c>
      <c r="CG561" s="39">
        <f t="shared" si="311"/>
        <v>15.51</v>
      </c>
      <c r="CH561" s="39">
        <f t="shared" si="311"/>
        <v>55.737142857142864</v>
      </c>
      <c r="CI561" s="39">
        <f t="shared" si="311"/>
        <v>1.0542857142857143</v>
      </c>
      <c r="CJ561" s="39">
        <f t="shared" si="311"/>
        <v>16.767142857142858</v>
      </c>
      <c r="CK561" s="39">
        <f t="shared" si="311"/>
        <v>25.419999999999998</v>
      </c>
      <c r="CL561" s="39">
        <f t="shared" si="311"/>
        <v>0</v>
      </c>
      <c r="CM561" s="39">
        <f t="shared" si="311"/>
        <v>1.2314285714285713</v>
      </c>
      <c r="CO561" s="6"/>
      <c r="CP561" s="6"/>
      <c r="CS561" s="1">
        <f t="shared" si="301"/>
        <v>21.559999999999899</v>
      </c>
      <c r="CT561" s="1">
        <f t="shared" si="302"/>
        <v>15.3</v>
      </c>
      <c r="CU561" s="1">
        <f t="shared" si="303"/>
        <v>0</v>
      </c>
      <c r="CV561" s="1">
        <f t="shared" si="304"/>
        <v>0</v>
      </c>
      <c r="DK561" s="1">
        <f t="shared" si="297"/>
        <v>0</v>
      </c>
      <c r="DL561" s="1">
        <f t="shared" si="298"/>
        <v>0</v>
      </c>
    </row>
    <row r="562" spans="1:116" s="1" customFormat="1" ht="12" customHeight="1">
      <c r="A562" s="1">
        <f t="shared" si="305"/>
        <v>11</v>
      </c>
      <c r="B562" s="4">
        <f t="shared" si="306"/>
        <v>41250</v>
      </c>
      <c r="C562" s="4">
        <f t="shared" si="307"/>
        <v>41256</v>
      </c>
      <c r="D562" s="5" t="s">
        <v>22</v>
      </c>
      <c r="E562" s="1">
        <v>6</v>
      </c>
      <c r="F562" s="5" t="s">
        <v>16</v>
      </c>
      <c r="G562" s="5" t="s">
        <v>16</v>
      </c>
      <c r="H562" s="5" t="s">
        <v>252</v>
      </c>
      <c r="I562" s="5"/>
      <c r="K562" s="15">
        <v>19.920000000000002</v>
      </c>
      <c r="L562" s="1">
        <f>K562</f>
        <v>19.920000000000002</v>
      </c>
      <c r="M562" s="15">
        <v>32.35</v>
      </c>
      <c r="N562" s="15">
        <v>650.13999999999896</v>
      </c>
      <c r="P562" s="1">
        <f>N562</f>
        <v>650.13999999999896</v>
      </c>
      <c r="Q562" s="117">
        <f t="shared" si="299"/>
        <v>4320</v>
      </c>
      <c r="T562" s="15">
        <v>89</v>
      </c>
      <c r="U562" s="15">
        <v>7.6299999999999901</v>
      </c>
      <c r="V562" s="15">
        <v>3.25999999999999</v>
      </c>
      <c r="W562" s="15"/>
      <c r="X562" s="15"/>
      <c r="AL562" s="26">
        <v>56.13</v>
      </c>
      <c r="AM562" s="39">
        <v>0</v>
      </c>
      <c r="AO562" s="39">
        <v>108</v>
      </c>
      <c r="AP562" s="39">
        <f t="shared" si="308"/>
        <v>11.130000000000003</v>
      </c>
      <c r="AQ562" s="39">
        <f t="shared" si="309"/>
        <v>253.18</v>
      </c>
      <c r="AR562" s="12"/>
      <c r="AT562" s="1">
        <v>4.32</v>
      </c>
      <c r="AV562" s="15"/>
      <c r="AW562" s="15">
        <v>1.67</v>
      </c>
      <c r="AX562" s="15"/>
      <c r="AY562" s="15">
        <v>0.54</v>
      </c>
      <c r="AZ562" s="15">
        <v>203.5</v>
      </c>
      <c r="BA562" s="15"/>
      <c r="BC562" s="32"/>
      <c r="BD562" s="32"/>
      <c r="BE562" s="1">
        <v>4320</v>
      </c>
      <c r="BF562" s="110">
        <f>IF(K562=0,0,IF(BE562&lt;&gt;"",BF561+1,BF561))</f>
        <v>1</v>
      </c>
      <c r="BG562" s="32"/>
      <c r="BH562" s="1">
        <v>57.277999999999992</v>
      </c>
      <c r="BM562" s="23">
        <v>17.3</v>
      </c>
      <c r="BN562" s="23">
        <f>BN561+BM562</f>
        <v>46.1</v>
      </c>
      <c r="BO562" s="23">
        <v>1</v>
      </c>
      <c r="BP562" s="1">
        <f t="shared" si="300"/>
        <v>100</v>
      </c>
      <c r="BS562" s="1" t="s">
        <v>170</v>
      </c>
      <c r="BT562" s="1">
        <v>79.035894225000021</v>
      </c>
      <c r="BU562" s="1">
        <v>108</v>
      </c>
      <c r="BV562" s="1">
        <v>54</v>
      </c>
      <c r="BW562" s="1">
        <v>1200</v>
      </c>
      <c r="BX562" s="39">
        <v>-28.964105774999979</v>
      </c>
      <c r="BY562" s="1">
        <f t="shared" si="312"/>
        <v>0</v>
      </c>
      <c r="BZ562" s="1">
        <v>60</v>
      </c>
      <c r="CA562" s="1">
        <v>0</v>
      </c>
      <c r="CB562" s="1">
        <v>5.86</v>
      </c>
      <c r="CG562" s="39">
        <f t="shared" si="311"/>
        <v>19.134285714285713</v>
      </c>
      <c r="CH562" s="39">
        <f t="shared" si="311"/>
        <v>55.631428571428572</v>
      </c>
      <c r="CI562" s="39">
        <f t="shared" si="311"/>
        <v>1.2857142857142858</v>
      </c>
      <c r="CJ562" s="39">
        <f t="shared" si="311"/>
        <v>13.659999999999998</v>
      </c>
      <c r="CK562" s="39">
        <f t="shared" si="311"/>
        <v>25.159999999999997</v>
      </c>
      <c r="CL562" s="39">
        <f t="shared" si="311"/>
        <v>0</v>
      </c>
      <c r="CM562" s="39">
        <f t="shared" si="311"/>
        <v>1.4285714285714288</v>
      </c>
      <c r="CO562" s="6"/>
      <c r="CP562" s="6"/>
      <c r="CS562" s="1">
        <f t="shared" si="301"/>
        <v>19.920000000000002</v>
      </c>
      <c r="CT562" s="1">
        <f t="shared" si="302"/>
        <v>17.3</v>
      </c>
      <c r="CU562" s="1">
        <f t="shared" si="303"/>
        <v>0</v>
      </c>
      <c r="CV562" s="1">
        <f t="shared" si="304"/>
        <v>0</v>
      </c>
      <c r="DK562" s="1">
        <f t="shared" si="297"/>
        <v>0</v>
      </c>
      <c r="DL562" s="1">
        <f t="shared" si="298"/>
        <v>0</v>
      </c>
    </row>
    <row r="563" spans="1:116" s="1" customFormat="1" ht="12" customHeight="1">
      <c r="A563" s="1">
        <f t="shared" si="305"/>
        <v>12</v>
      </c>
      <c r="B563" s="4">
        <f t="shared" si="306"/>
        <v>41257</v>
      </c>
      <c r="C563" s="4">
        <f t="shared" si="307"/>
        <v>41263</v>
      </c>
      <c r="D563" s="5" t="s">
        <v>22</v>
      </c>
      <c r="E563" s="1">
        <v>6</v>
      </c>
      <c r="F563" s="5" t="s">
        <v>16</v>
      </c>
      <c r="G563" s="5" t="s">
        <v>16</v>
      </c>
      <c r="H563" s="5" t="s">
        <v>252</v>
      </c>
      <c r="I563" s="5"/>
      <c r="K563" s="15">
        <v>39.659999999999897</v>
      </c>
      <c r="L563" s="1">
        <f>L562+K563</f>
        <v>59.579999999999899</v>
      </c>
      <c r="M563" s="15">
        <v>7.61</v>
      </c>
      <c r="N563" s="15">
        <v>1489.41</v>
      </c>
      <c r="P563" s="1">
        <f>P562+N563</f>
        <v>2139.5499999999993</v>
      </c>
      <c r="Q563" s="117">
        <f t="shared" si="299"/>
        <v>5809.41</v>
      </c>
      <c r="T563" s="15">
        <v>76</v>
      </c>
      <c r="U563" s="15">
        <v>3.49</v>
      </c>
      <c r="V563" s="15">
        <v>3.75999999999999</v>
      </c>
      <c r="W563" s="15">
        <v>10.53</v>
      </c>
      <c r="X563" s="15">
        <v>20.45</v>
      </c>
      <c r="AL563" s="26">
        <v>1.02</v>
      </c>
      <c r="AM563" s="39">
        <v>45</v>
      </c>
      <c r="AO563" s="39">
        <v>79</v>
      </c>
      <c r="AP563" s="39">
        <f t="shared" si="308"/>
        <v>75.02000000000001</v>
      </c>
      <c r="AQ563" s="39">
        <f t="shared" si="309"/>
        <v>328.20000000000005</v>
      </c>
      <c r="AR563" s="12"/>
      <c r="AY563" s="1">
        <v>0.25</v>
      </c>
      <c r="BF563" s="110">
        <f>IF(K563=0,0,IF(BE563&lt;&gt;"",BF562+1,BF562))</f>
        <v>1</v>
      </c>
      <c r="BH563" s="1">
        <v>56.367999999999995</v>
      </c>
      <c r="BM563" s="23">
        <v>19.3</v>
      </c>
      <c r="BN563" s="23">
        <f>BN562+BM563</f>
        <v>65.400000000000006</v>
      </c>
      <c r="BO563" s="23">
        <v>1</v>
      </c>
      <c r="BP563" s="1">
        <f t="shared" si="300"/>
        <v>100</v>
      </c>
      <c r="BS563" s="1" t="s">
        <v>171</v>
      </c>
      <c r="BT563" s="1">
        <v>92.13484797000001</v>
      </c>
      <c r="BU563" s="1">
        <v>108</v>
      </c>
      <c r="BV563" s="1">
        <v>54</v>
      </c>
      <c r="BW563" s="1">
        <v>1200</v>
      </c>
      <c r="BX563" s="39">
        <v>-15.86515202999999</v>
      </c>
      <c r="BY563" s="1">
        <f t="shared" si="312"/>
        <v>0</v>
      </c>
      <c r="BZ563" s="1">
        <v>55</v>
      </c>
      <c r="CA563" s="1">
        <v>45</v>
      </c>
      <c r="CB563" s="1">
        <v>5.86</v>
      </c>
      <c r="CG563" s="39">
        <f t="shared" ref="CG563:CM572" si="313">CG528</f>
        <v>13.917142857142858</v>
      </c>
      <c r="CH563" s="39">
        <f t="shared" si="313"/>
        <v>60.752857142857138</v>
      </c>
      <c r="CI563" s="39">
        <f t="shared" si="313"/>
        <v>0.79999999999999993</v>
      </c>
      <c r="CJ563" s="39">
        <f t="shared" si="313"/>
        <v>11.865714285714287</v>
      </c>
      <c r="CK563" s="39">
        <f t="shared" si="313"/>
        <v>17.529999999999998</v>
      </c>
      <c r="CL563" s="39">
        <f t="shared" si="313"/>
        <v>0</v>
      </c>
      <c r="CM563" s="39">
        <f t="shared" si="313"/>
        <v>0.89571428571428569</v>
      </c>
      <c r="CO563" s="6"/>
      <c r="CP563" s="6"/>
      <c r="CS563" s="1">
        <f t="shared" si="301"/>
        <v>39.659999999999897</v>
      </c>
      <c r="CT563" s="1">
        <f t="shared" si="302"/>
        <v>19.3</v>
      </c>
      <c r="CU563" s="1">
        <f t="shared" si="303"/>
        <v>0</v>
      </c>
      <c r="CV563" s="1">
        <f t="shared" si="304"/>
        <v>0</v>
      </c>
      <c r="DK563" s="1">
        <f t="shared" si="297"/>
        <v>0</v>
      </c>
      <c r="DL563" s="1">
        <f t="shared" si="298"/>
        <v>0</v>
      </c>
    </row>
    <row r="564" spans="1:116" s="1" customFormat="1" ht="12" customHeight="1">
      <c r="A564" s="1">
        <f t="shared" si="305"/>
        <v>13</v>
      </c>
      <c r="B564" s="4">
        <f t="shared" si="306"/>
        <v>41264</v>
      </c>
      <c r="C564" s="4">
        <f t="shared" si="307"/>
        <v>41270</v>
      </c>
      <c r="D564" s="5" t="s">
        <v>22</v>
      </c>
      <c r="E564" s="1">
        <v>6</v>
      </c>
      <c r="F564" s="5" t="s">
        <v>16</v>
      </c>
      <c r="G564" s="5" t="s">
        <v>16</v>
      </c>
      <c r="H564" s="5" t="s">
        <v>252</v>
      </c>
      <c r="I564" s="5"/>
      <c r="K564" s="15">
        <v>42.92</v>
      </c>
      <c r="L564" s="1">
        <f>L563+K564</f>
        <v>102.4999999999999</v>
      </c>
      <c r="M564" s="15">
        <v>10.52</v>
      </c>
      <c r="N564" s="15">
        <v>1287.4000000000001</v>
      </c>
      <c r="P564" s="1">
        <f>P563+N564</f>
        <v>3426.9499999999994</v>
      </c>
      <c r="Q564" s="117">
        <f t="shared" si="299"/>
        <v>7096.8099999999995</v>
      </c>
      <c r="T564" s="15">
        <v>76</v>
      </c>
      <c r="U564" s="15">
        <v>3.49</v>
      </c>
      <c r="V564" s="15">
        <v>3</v>
      </c>
      <c r="W564" s="15"/>
      <c r="X564" s="15"/>
      <c r="AL564" s="26">
        <v>54.34</v>
      </c>
      <c r="AM564" s="39">
        <v>35</v>
      </c>
      <c r="AO564" s="39">
        <v>92</v>
      </c>
      <c r="AP564" s="39">
        <f t="shared" si="308"/>
        <v>76.34</v>
      </c>
      <c r="AQ564" s="39">
        <f t="shared" si="309"/>
        <v>404.54000000000008</v>
      </c>
      <c r="AR564" s="12"/>
      <c r="BF564" s="110">
        <f>IF(K564=0,0,IF(BE564&lt;&gt;"",BF563+1,BF563))</f>
        <v>1</v>
      </c>
      <c r="BH564" s="1">
        <v>52.597999999999999</v>
      </c>
      <c r="BM564" s="23">
        <v>21.2</v>
      </c>
      <c r="BN564" s="23">
        <f>BN563+BM564</f>
        <v>86.600000000000009</v>
      </c>
      <c r="BO564" s="23">
        <v>1</v>
      </c>
      <c r="BP564" s="1">
        <f t="shared" si="300"/>
        <v>100</v>
      </c>
      <c r="BX564" s="39"/>
      <c r="BY564" s="1">
        <f t="shared" si="312"/>
        <v>0</v>
      </c>
      <c r="CG564" s="39">
        <f t="shared" si="313"/>
        <v>16.511428571428574</v>
      </c>
      <c r="CH564" s="39">
        <f t="shared" si="313"/>
        <v>52.027142857142849</v>
      </c>
      <c r="CI564" s="39">
        <f t="shared" si="313"/>
        <v>1.3057142857142858</v>
      </c>
      <c r="CJ564" s="39">
        <f t="shared" si="313"/>
        <v>12.680000000000001</v>
      </c>
      <c r="CK564" s="39">
        <f t="shared" si="313"/>
        <v>21.089999999999996</v>
      </c>
      <c r="CL564" s="39">
        <f t="shared" si="313"/>
        <v>0</v>
      </c>
      <c r="CM564" s="39">
        <f t="shared" si="313"/>
        <v>0.80142857142857138</v>
      </c>
      <c r="CO564" s="6"/>
      <c r="CP564" s="6"/>
      <c r="CS564" s="1">
        <f t="shared" si="301"/>
        <v>42.92</v>
      </c>
      <c r="CT564" s="1">
        <f t="shared" si="302"/>
        <v>21.2</v>
      </c>
      <c r="CU564" s="1">
        <f t="shared" si="303"/>
        <v>0</v>
      </c>
      <c r="CV564" s="1">
        <f t="shared" si="304"/>
        <v>0</v>
      </c>
      <c r="DK564" s="1">
        <f t="shared" si="297"/>
        <v>0</v>
      </c>
      <c r="DL564" s="1">
        <f t="shared" si="298"/>
        <v>0</v>
      </c>
    </row>
    <row r="565" spans="1:116" s="1" customFormat="1" ht="12" customHeight="1">
      <c r="A565" s="1">
        <f t="shared" si="305"/>
        <v>14</v>
      </c>
      <c r="B565" s="4">
        <f t="shared" si="306"/>
        <v>41271</v>
      </c>
      <c r="C565" s="4">
        <f t="shared" si="307"/>
        <v>41277</v>
      </c>
      <c r="D565" s="5" t="s">
        <v>22</v>
      </c>
      <c r="E565" s="1">
        <v>6</v>
      </c>
      <c r="F565" s="5" t="s">
        <v>16</v>
      </c>
      <c r="G565" s="5" t="s">
        <v>16</v>
      </c>
      <c r="H565" s="5" t="s">
        <v>252</v>
      </c>
      <c r="I565" s="5">
        <v>1</v>
      </c>
      <c r="J565" s="118" t="s">
        <v>98</v>
      </c>
      <c r="K565" s="15">
        <v>39.729999999999897</v>
      </c>
      <c r="L565" s="24">
        <f>L564+K565</f>
        <v>142.22999999999979</v>
      </c>
      <c r="M565" s="15">
        <v>34.729999999999897</v>
      </c>
      <c r="N565" s="15">
        <v>1228.1500000000001</v>
      </c>
      <c r="P565" s="24">
        <f>P564+N565</f>
        <v>4655.0999999999995</v>
      </c>
      <c r="Q565" s="117">
        <f t="shared" si="299"/>
        <v>8324.9599999999991</v>
      </c>
      <c r="R565" s="24"/>
      <c r="S565" s="1">
        <v>20</v>
      </c>
      <c r="T565" s="15">
        <v>93.999999999999901</v>
      </c>
      <c r="U565" s="15">
        <v>7.6299999999999901</v>
      </c>
      <c r="V565" s="15">
        <v>3.0899999999999901</v>
      </c>
      <c r="W565" s="15">
        <v>19.899999999999999</v>
      </c>
      <c r="X565" s="15">
        <v>47.64</v>
      </c>
      <c r="AA565" s="24"/>
      <c r="AL565" s="26">
        <v>8.1300000000000008</v>
      </c>
      <c r="AM565" s="39">
        <v>35</v>
      </c>
      <c r="AO565" s="39">
        <v>51</v>
      </c>
      <c r="AP565" s="39">
        <f t="shared" si="308"/>
        <v>84.13</v>
      </c>
      <c r="AQ565" s="39">
        <f t="shared" si="309"/>
        <v>488.67000000000007</v>
      </c>
      <c r="AR565" s="12"/>
      <c r="BF565" s="110">
        <f>IF(K565=0,0,IF(BE565&lt;&gt;"",BF564+1,BF564))</f>
        <v>1</v>
      </c>
      <c r="BH565" s="1">
        <v>71.408999999999992</v>
      </c>
      <c r="BM565" s="23">
        <v>23.3</v>
      </c>
      <c r="BN565" s="83">
        <f>BN564+BM565</f>
        <v>109.9</v>
      </c>
      <c r="BO565" s="23">
        <v>1</v>
      </c>
      <c r="BP565" s="1">
        <f t="shared" si="300"/>
        <v>100</v>
      </c>
      <c r="BX565" s="39"/>
      <c r="BY565" s="1">
        <f t="shared" si="312"/>
        <v>0</v>
      </c>
      <c r="CG565" s="39">
        <f t="shared" si="313"/>
        <v>11.912857142857144</v>
      </c>
      <c r="CH565" s="39">
        <f t="shared" si="313"/>
        <v>50.888571428571424</v>
      </c>
      <c r="CI565" s="39">
        <f t="shared" si="313"/>
        <v>1.06</v>
      </c>
      <c r="CJ565" s="39">
        <f t="shared" si="313"/>
        <v>13.141428571428573</v>
      </c>
      <c r="CK565" s="39">
        <f t="shared" si="313"/>
        <v>21.32</v>
      </c>
      <c r="CL565" s="39">
        <f t="shared" si="313"/>
        <v>0</v>
      </c>
      <c r="CM565" s="39">
        <f t="shared" si="313"/>
        <v>1.5757142857142858</v>
      </c>
      <c r="CO565" s="6"/>
      <c r="CP565" s="6"/>
      <c r="CS565" s="1">
        <f t="shared" si="301"/>
        <v>39.729999999999897</v>
      </c>
      <c r="CT565" s="1">
        <f t="shared" si="302"/>
        <v>23.3</v>
      </c>
      <c r="CU565" s="1">
        <f t="shared" si="303"/>
        <v>0</v>
      </c>
      <c r="CV565" s="1">
        <f t="shared" si="304"/>
        <v>0</v>
      </c>
      <c r="DK565" s="1">
        <f t="shared" si="297"/>
        <v>0</v>
      </c>
      <c r="DL565" s="1">
        <f t="shared" si="298"/>
        <v>0</v>
      </c>
    </row>
    <row r="566" spans="1:116" s="1" customFormat="1" ht="12" customHeight="1">
      <c r="A566" s="1">
        <f t="shared" si="305"/>
        <v>15</v>
      </c>
      <c r="B566" s="4">
        <f t="shared" si="306"/>
        <v>41278</v>
      </c>
      <c r="C566" s="4">
        <f t="shared" si="307"/>
        <v>41284</v>
      </c>
      <c r="D566" s="5" t="s">
        <v>22</v>
      </c>
      <c r="E566" s="1">
        <v>6</v>
      </c>
      <c r="F566" s="5" t="s">
        <v>16</v>
      </c>
      <c r="G566" s="5" t="s">
        <v>16</v>
      </c>
      <c r="H566" s="5" t="s">
        <v>252</v>
      </c>
      <c r="I566" s="5"/>
      <c r="K566" s="15">
        <v>21.78</v>
      </c>
      <c r="L566" s="1">
        <f>K566</f>
        <v>21.78</v>
      </c>
      <c r="M566" s="15">
        <v>9.3800000000000008</v>
      </c>
      <c r="N566" s="15">
        <v>490.19</v>
      </c>
      <c r="P566" s="1">
        <f>N566</f>
        <v>490.19</v>
      </c>
      <c r="Q566" s="117" t="str">
        <f t="shared" si="299"/>
        <v/>
      </c>
      <c r="T566" s="15">
        <v>26</v>
      </c>
      <c r="U566" s="15">
        <v>0.56999999999999895</v>
      </c>
      <c r="V566" s="15">
        <v>2.25</v>
      </c>
      <c r="W566" s="15">
        <v>2.69</v>
      </c>
      <c r="X566" s="15">
        <v>2.69</v>
      </c>
      <c r="AL566" s="26">
        <v>5.59</v>
      </c>
      <c r="AM566" s="39">
        <v>0</v>
      </c>
      <c r="AO566" s="39">
        <v>61</v>
      </c>
      <c r="AP566" s="39">
        <f t="shared" si="308"/>
        <v>-4.41</v>
      </c>
      <c r="AQ566" s="39">
        <f t="shared" si="309"/>
        <v>484.26000000000005</v>
      </c>
      <c r="AR566" s="12"/>
      <c r="AT566" s="1">
        <v>0.41</v>
      </c>
      <c r="AV566" s="15">
        <v>0.17</v>
      </c>
      <c r="AW566" s="15">
        <v>0.09</v>
      </c>
      <c r="AX566" s="15">
        <v>0.46</v>
      </c>
      <c r="AY566" s="15">
        <v>0.21</v>
      </c>
      <c r="AZ566" s="15">
        <v>247.5</v>
      </c>
      <c r="BA566" s="15">
        <v>51.5</v>
      </c>
      <c r="BD566" s="1">
        <v>17</v>
      </c>
      <c r="BE566" s="1">
        <v>410</v>
      </c>
      <c r="BF566" s="110"/>
      <c r="BH566" s="1">
        <v>74.944999999999993</v>
      </c>
      <c r="BM566" s="23">
        <v>24.7</v>
      </c>
      <c r="BN566" s="23">
        <f>BM566</f>
        <v>24.7</v>
      </c>
      <c r="BO566" s="23">
        <v>1</v>
      </c>
      <c r="BP566" s="1">
        <f t="shared" si="300"/>
        <v>100</v>
      </c>
      <c r="BS566" s="1" t="s">
        <v>172</v>
      </c>
      <c r="BT566" s="1">
        <v>51.147799155000016</v>
      </c>
      <c r="BU566" s="1">
        <v>108</v>
      </c>
      <c r="BV566" s="1">
        <v>54</v>
      </c>
      <c r="BW566" s="1">
        <v>1200</v>
      </c>
      <c r="BX566" s="39">
        <v>-56.852200844999984</v>
      </c>
      <c r="BY566" s="1">
        <f t="shared" si="312"/>
        <v>0</v>
      </c>
      <c r="BZ566" s="1">
        <v>60</v>
      </c>
      <c r="CA566" s="1">
        <v>0</v>
      </c>
      <c r="CG566" s="39">
        <f t="shared" si="313"/>
        <v>12.858571428571427</v>
      </c>
      <c r="CH566" s="39">
        <f t="shared" si="313"/>
        <v>51.79</v>
      </c>
      <c r="CI566" s="39">
        <f t="shared" si="313"/>
        <v>1.0457142857142858</v>
      </c>
      <c r="CJ566" s="39">
        <f t="shared" si="313"/>
        <v>11.762857142857143</v>
      </c>
      <c r="CK566" s="39">
        <f t="shared" si="313"/>
        <v>18.54</v>
      </c>
      <c r="CL566" s="39">
        <f t="shared" si="313"/>
        <v>0</v>
      </c>
      <c r="CM566" s="39">
        <f t="shared" si="313"/>
        <v>1.2842857142857143</v>
      </c>
      <c r="CO566" s="6"/>
      <c r="CP566" s="6"/>
      <c r="CS566" s="1">
        <f t="shared" si="301"/>
        <v>21.78</v>
      </c>
      <c r="CT566" s="1">
        <f t="shared" si="302"/>
        <v>24.7</v>
      </c>
      <c r="CU566" s="1">
        <f t="shared" si="303"/>
        <v>0</v>
      </c>
      <c r="CV566" s="1">
        <f t="shared" si="304"/>
        <v>0</v>
      </c>
      <c r="DK566" s="1">
        <f t="shared" si="297"/>
        <v>0</v>
      </c>
      <c r="DL566" s="1">
        <f t="shared" si="298"/>
        <v>0</v>
      </c>
    </row>
    <row r="567" spans="1:116" s="1" customFormat="1" ht="15" customHeight="1">
      <c r="A567" s="1">
        <f t="shared" si="305"/>
        <v>16</v>
      </c>
      <c r="B567" s="4">
        <f t="shared" si="306"/>
        <v>41285</v>
      </c>
      <c r="C567" s="4">
        <f t="shared" si="307"/>
        <v>41291</v>
      </c>
      <c r="D567" s="5" t="s">
        <v>22</v>
      </c>
      <c r="E567" s="1">
        <v>6</v>
      </c>
      <c r="F567" s="5" t="s">
        <v>16</v>
      </c>
      <c r="G567" s="5" t="s">
        <v>16</v>
      </c>
      <c r="H567" s="5" t="s">
        <v>252</v>
      </c>
      <c r="I567" s="5"/>
      <c r="K567" s="15">
        <v>22.52</v>
      </c>
      <c r="L567" s="1">
        <f>L566+K567</f>
        <v>44.3</v>
      </c>
      <c r="M567" s="15">
        <v>7.3799999999999901</v>
      </c>
      <c r="N567" s="15">
        <v>461.13999999999902</v>
      </c>
      <c r="P567" s="1">
        <f>P566+N567</f>
        <v>951.32999999999902</v>
      </c>
      <c r="Q567" s="117" t="str">
        <f t="shared" si="299"/>
        <v/>
      </c>
      <c r="T567" s="15">
        <v>26</v>
      </c>
      <c r="U567" s="15">
        <v>0.56999999999999895</v>
      </c>
      <c r="V567" s="15">
        <v>2.0499999999999901</v>
      </c>
      <c r="W567" s="15"/>
      <c r="X567" s="15"/>
      <c r="AL567" s="26">
        <v>0</v>
      </c>
      <c r="AM567" s="39">
        <v>36</v>
      </c>
      <c r="AO567" s="39">
        <v>70</v>
      </c>
      <c r="AP567" s="39">
        <f t="shared" si="308"/>
        <v>27</v>
      </c>
      <c r="AQ567" s="39">
        <f t="shared" si="309"/>
        <v>511.26000000000005</v>
      </c>
      <c r="AR567" s="12"/>
      <c r="BF567" s="110">
        <f t="shared" ref="BF567:BF572" si="314">IF(K567=0,0,IF(BE567&lt;&gt;"",BF566+1,BF566))</f>
        <v>0</v>
      </c>
      <c r="BH567" s="1">
        <v>27</v>
      </c>
      <c r="BM567" s="23">
        <v>26.3</v>
      </c>
      <c r="BN567" s="23">
        <f>BN566+BM567</f>
        <v>51</v>
      </c>
      <c r="BO567" s="23">
        <v>1</v>
      </c>
      <c r="BP567" s="1">
        <f t="shared" si="300"/>
        <v>100</v>
      </c>
      <c r="BS567" s="1" t="s">
        <v>173</v>
      </c>
      <c r="BT567" s="1">
        <v>61.288924635000022</v>
      </c>
      <c r="BU567" s="1">
        <v>108</v>
      </c>
      <c r="BV567" s="1">
        <v>54</v>
      </c>
      <c r="BW567" s="1">
        <v>1200</v>
      </c>
      <c r="BX567" s="39">
        <v>-46.711075364999978</v>
      </c>
      <c r="BY567" s="1">
        <f t="shared" si="312"/>
        <v>0</v>
      </c>
      <c r="BZ567" s="1">
        <v>65</v>
      </c>
      <c r="CA567" s="1">
        <v>36</v>
      </c>
      <c r="CG567" s="39">
        <f t="shared" si="313"/>
        <v>14.55857142857143</v>
      </c>
      <c r="CH567" s="39">
        <f t="shared" si="313"/>
        <v>57.211428571428577</v>
      </c>
      <c r="CI567" s="39">
        <f t="shared" si="313"/>
        <v>0.88285714285714278</v>
      </c>
      <c r="CJ567" s="39">
        <f t="shared" si="313"/>
        <v>10.261428571428571</v>
      </c>
      <c r="CK567" s="39">
        <f t="shared" si="313"/>
        <v>15.91</v>
      </c>
      <c r="CL567" s="39">
        <f t="shared" si="313"/>
        <v>0</v>
      </c>
      <c r="CM567" s="39">
        <f t="shared" si="313"/>
        <v>1.2657142857142856</v>
      </c>
      <c r="CO567" s="6"/>
      <c r="CP567" s="6"/>
      <c r="CS567" s="1">
        <f t="shared" si="301"/>
        <v>22.52</v>
      </c>
      <c r="CT567" s="1">
        <f t="shared" si="302"/>
        <v>26.3</v>
      </c>
      <c r="CU567" s="1">
        <f t="shared" si="303"/>
        <v>0</v>
      </c>
      <c r="CV567" s="1">
        <f t="shared" si="304"/>
        <v>0</v>
      </c>
      <c r="DK567" s="1">
        <f t="shared" si="297"/>
        <v>0</v>
      </c>
      <c r="DL567" s="1">
        <f t="shared" si="298"/>
        <v>0</v>
      </c>
    </row>
    <row r="568" spans="1:116" s="1" customFormat="1" ht="15" customHeight="1">
      <c r="A568" s="1">
        <f t="shared" si="305"/>
        <v>17</v>
      </c>
      <c r="B568" s="4">
        <f t="shared" si="306"/>
        <v>41292</v>
      </c>
      <c r="C568" s="4">
        <f t="shared" si="307"/>
        <v>41298</v>
      </c>
      <c r="D568" s="5" t="s">
        <v>22</v>
      </c>
      <c r="E568" s="1">
        <v>6</v>
      </c>
      <c r="F568" s="5" t="s">
        <v>16</v>
      </c>
      <c r="G568" s="5" t="s">
        <v>16</v>
      </c>
      <c r="H568" s="5" t="s">
        <v>252</v>
      </c>
      <c r="I568" s="5"/>
      <c r="K568" s="15">
        <v>26.53</v>
      </c>
      <c r="L568" s="1">
        <f>L567+K568</f>
        <v>70.83</v>
      </c>
      <c r="M568" s="15">
        <v>5.6799999999999899</v>
      </c>
      <c r="N568" s="15">
        <v>645.50999999999897</v>
      </c>
      <c r="P568" s="1">
        <f>P567+N568</f>
        <v>1596.8399999999979</v>
      </c>
      <c r="Q568" s="117" t="str">
        <f t="shared" si="299"/>
        <v/>
      </c>
      <c r="T568" s="15">
        <v>32</v>
      </c>
      <c r="U568" s="15">
        <v>0.71999999999999897</v>
      </c>
      <c r="V568" s="15">
        <v>2.4300000000000002</v>
      </c>
      <c r="W568" s="15">
        <v>1.06</v>
      </c>
      <c r="X568" s="15">
        <v>1.06</v>
      </c>
      <c r="AL568" s="26">
        <v>19.559999999999999</v>
      </c>
      <c r="AM568" s="39">
        <v>24</v>
      </c>
      <c r="AO568" s="39">
        <v>54</v>
      </c>
      <c r="AP568" s="39">
        <f t="shared" si="308"/>
        <v>59.56</v>
      </c>
      <c r="AQ568" s="39">
        <f t="shared" si="309"/>
        <v>570.82000000000005</v>
      </c>
      <c r="AR568" s="12"/>
      <c r="AY568" s="1">
        <v>0.65</v>
      </c>
      <c r="BF568" s="110">
        <f t="shared" si="314"/>
        <v>0</v>
      </c>
      <c r="BH568" s="1">
        <v>59.56</v>
      </c>
      <c r="BM568" s="23">
        <v>27.7</v>
      </c>
      <c r="BN568" s="23">
        <f>BN567+BM568</f>
        <v>78.7</v>
      </c>
      <c r="BO568" s="23">
        <v>1</v>
      </c>
      <c r="BP568" s="1">
        <f t="shared" si="300"/>
        <v>100</v>
      </c>
      <c r="BS568" s="1" t="s">
        <v>174</v>
      </c>
      <c r="BT568" s="1">
        <v>69.739862535000015</v>
      </c>
      <c r="BU568" s="1">
        <v>108</v>
      </c>
      <c r="BV568" s="1">
        <v>54</v>
      </c>
      <c r="BW568" s="1">
        <v>1200</v>
      </c>
      <c r="BX568" s="39">
        <v>-38.260137464999985</v>
      </c>
      <c r="BY568" s="1">
        <f t="shared" si="312"/>
        <v>0</v>
      </c>
      <c r="BZ568" s="1">
        <v>65</v>
      </c>
      <c r="CA568" s="1">
        <v>34</v>
      </c>
      <c r="CG568" s="39">
        <f t="shared" si="313"/>
        <v>14.38</v>
      </c>
      <c r="CH568" s="39">
        <f t="shared" si="313"/>
        <v>52.214285714285715</v>
      </c>
      <c r="CI568" s="39">
        <f t="shared" si="313"/>
        <v>1.077142857142857</v>
      </c>
      <c r="CJ568" s="39">
        <f t="shared" si="313"/>
        <v>7.8142857142857141</v>
      </c>
      <c r="CK568" s="39">
        <f t="shared" si="313"/>
        <v>17.049999999999997</v>
      </c>
      <c r="CL568" s="39">
        <f t="shared" si="313"/>
        <v>0</v>
      </c>
      <c r="CM568" s="39">
        <f t="shared" si="313"/>
        <v>1.705714285714286</v>
      </c>
      <c r="CO568" s="6"/>
      <c r="CP568" s="6"/>
      <c r="CS568" s="1">
        <f t="shared" si="301"/>
        <v>26.53</v>
      </c>
      <c r="CT568" s="1">
        <f t="shared" si="302"/>
        <v>27.7</v>
      </c>
      <c r="CU568" s="1">
        <f t="shared" si="303"/>
        <v>0</v>
      </c>
      <c r="CV568" s="1">
        <f t="shared" si="304"/>
        <v>0</v>
      </c>
      <c r="DK568" s="1">
        <f t="shared" si="297"/>
        <v>0</v>
      </c>
      <c r="DL568" s="1">
        <f t="shared" si="298"/>
        <v>0</v>
      </c>
    </row>
    <row r="569" spans="1:116" s="1" customFormat="1" ht="15" customHeight="1">
      <c r="A569" s="1">
        <f t="shared" si="305"/>
        <v>18</v>
      </c>
      <c r="B569" s="4">
        <f t="shared" si="306"/>
        <v>41299</v>
      </c>
      <c r="C569" s="4">
        <f t="shared" si="307"/>
        <v>41305</v>
      </c>
      <c r="D569" s="5" t="s">
        <v>22</v>
      </c>
      <c r="E569" s="1">
        <v>6</v>
      </c>
      <c r="F569" s="5" t="s">
        <v>16</v>
      </c>
      <c r="G569" s="5" t="s">
        <v>16</v>
      </c>
      <c r="H569" s="5" t="s">
        <v>252</v>
      </c>
      <c r="I569" s="5"/>
      <c r="K569" s="15">
        <v>9.6799999999999908</v>
      </c>
      <c r="L569" s="1">
        <f>L568+K569</f>
        <v>80.509999999999991</v>
      </c>
      <c r="M569" s="15">
        <v>5.46999999999999</v>
      </c>
      <c r="N569" s="15">
        <v>141.06</v>
      </c>
      <c r="P569" s="1">
        <f>P568+N569</f>
        <v>1737.8999999999978</v>
      </c>
      <c r="Q569" s="117" t="str">
        <f t="shared" si="299"/>
        <v/>
      </c>
      <c r="T569" s="15">
        <v>8.9999999999999893</v>
      </c>
      <c r="U569" s="15">
        <v>0.17</v>
      </c>
      <c r="V569" s="15">
        <v>1.46</v>
      </c>
      <c r="W569" s="15">
        <v>0.92</v>
      </c>
      <c r="X569" s="15">
        <v>0.92</v>
      </c>
      <c r="AL569" s="26">
        <v>0.51</v>
      </c>
      <c r="AM569" s="39">
        <v>0</v>
      </c>
      <c r="AO569" s="39">
        <v>49</v>
      </c>
      <c r="AP569" s="39">
        <f t="shared" si="308"/>
        <v>5.51</v>
      </c>
      <c r="AQ569" s="39">
        <f t="shared" si="309"/>
        <v>576.33000000000004</v>
      </c>
      <c r="AR569" s="12"/>
      <c r="BF569" s="110">
        <f t="shared" si="314"/>
        <v>0</v>
      </c>
      <c r="BH569" s="1">
        <v>71.682000000000002</v>
      </c>
      <c r="BI569" s="2">
        <v>31.722223695942368</v>
      </c>
      <c r="BJ569" s="2">
        <f>BI569</f>
        <v>31.722223695942368</v>
      </c>
      <c r="BK569" s="2">
        <f>K569</f>
        <v>9.6799999999999908</v>
      </c>
      <c r="BM569" s="23">
        <v>28.9</v>
      </c>
      <c r="BN569" s="23">
        <f>BN568+BM569</f>
        <v>107.6</v>
      </c>
      <c r="BO569" s="23">
        <v>1</v>
      </c>
      <c r="BP569" s="1">
        <f t="shared" si="300"/>
        <v>100</v>
      </c>
      <c r="BS569" s="1" t="s">
        <v>175</v>
      </c>
      <c r="BT569" s="1">
        <v>54.105627420000019</v>
      </c>
      <c r="BU569" s="1">
        <v>108</v>
      </c>
      <c r="BV569" s="1">
        <v>54</v>
      </c>
      <c r="BW569" s="1">
        <v>1200</v>
      </c>
      <c r="BX569" s="39">
        <v>-53.894372579999981</v>
      </c>
      <c r="BY569" s="1">
        <f t="shared" si="312"/>
        <v>0</v>
      </c>
      <c r="BZ569" s="1">
        <v>65</v>
      </c>
      <c r="CA569" s="1">
        <v>35</v>
      </c>
      <c r="CG569" s="39">
        <f t="shared" si="313"/>
        <v>0</v>
      </c>
      <c r="CH569" s="39">
        <f t="shared" si="313"/>
        <v>0</v>
      </c>
      <c r="CI569" s="39">
        <f t="shared" si="313"/>
        <v>0</v>
      </c>
      <c r="CJ569" s="39">
        <f t="shared" si="313"/>
        <v>0</v>
      </c>
      <c r="CK569" s="39">
        <f t="shared" si="313"/>
        <v>0</v>
      </c>
      <c r="CL569" s="39">
        <f t="shared" si="313"/>
        <v>0</v>
      </c>
      <c r="CM569" s="39">
        <f t="shared" si="313"/>
        <v>0</v>
      </c>
      <c r="CO569" s="6"/>
      <c r="CP569" s="6"/>
      <c r="CS569" s="1">
        <f t="shared" si="301"/>
        <v>9.6799999999999908</v>
      </c>
      <c r="CT569" s="1">
        <f t="shared" si="302"/>
        <v>28.9</v>
      </c>
      <c r="CU569" s="1">
        <f t="shared" si="303"/>
        <v>0</v>
      </c>
      <c r="CV569" s="1">
        <f t="shared" si="304"/>
        <v>31.722223695942368</v>
      </c>
      <c r="CY569" s="1">
        <f>CS569</f>
        <v>9.6799999999999908</v>
      </c>
      <c r="CZ569" s="1">
        <f>CT569</f>
        <v>28.9</v>
      </c>
      <c r="DA569" s="1">
        <f>CU569</f>
        <v>0</v>
      </c>
      <c r="DB569" s="1">
        <f>CV569</f>
        <v>31.722223695942368</v>
      </c>
      <c r="DK569" s="1">
        <f t="shared" si="297"/>
        <v>0</v>
      </c>
      <c r="DL569" s="1">
        <f t="shared" si="298"/>
        <v>0</v>
      </c>
    </row>
    <row r="570" spans="1:116" s="1" customFormat="1" ht="15" customHeight="1">
      <c r="A570" s="1">
        <f t="shared" si="305"/>
        <v>19</v>
      </c>
      <c r="B570" s="4">
        <f t="shared" si="306"/>
        <v>41306</v>
      </c>
      <c r="C570" s="4">
        <f t="shared" si="307"/>
        <v>41312</v>
      </c>
      <c r="D570" s="5" t="s">
        <v>22</v>
      </c>
      <c r="E570" s="1">
        <v>6</v>
      </c>
      <c r="F570" s="5" t="s">
        <v>16</v>
      </c>
      <c r="G570" s="5" t="s">
        <v>16</v>
      </c>
      <c r="H570" s="5" t="s">
        <v>252</v>
      </c>
      <c r="I570" s="5"/>
      <c r="K570" s="15">
        <v>9.6099999999999905</v>
      </c>
      <c r="L570" s="1">
        <f>L569+K570</f>
        <v>90.119999999999976</v>
      </c>
      <c r="M570" s="15">
        <v>5.5599999999999898</v>
      </c>
      <c r="N570" s="15">
        <v>142.74</v>
      </c>
      <c r="P570" s="1">
        <f>P569+N570</f>
        <v>1880.6399999999978</v>
      </c>
      <c r="Q570" s="117">
        <f t="shared" si="299"/>
        <v>550</v>
      </c>
      <c r="S570" s="1">
        <v>20</v>
      </c>
      <c r="T570" s="15">
        <v>8.9999999999999893</v>
      </c>
      <c r="U570" s="15">
        <v>0.17</v>
      </c>
      <c r="V570" s="15">
        <v>1.49</v>
      </c>
      <c r="W570" s="15"/>
      <c r="X570" s="15"/>
      <c r="AL570" s="26">
        <v>1.01</v>
      </c>
      <c r="AM570" s="39">
        <v>12</v>
      </c>
      <c r="AO570" s="39">
        <v>47</v>
      </c>
      <c r="AP570" s="39">
        <f t="shared" si="308"/>
        <v>15.01</v>
      </c>
      <c r="AQ570" s="39">
        <f t="shared" si="309"/>
        <v>591.34</v>
      </c>
      <c r="AR570" s="12"/>
      <c r="AT570" s="15">
        <v>0.55000000000000004</v>
      </c>
      <c r="AV570" s="15">
        <v>0.49</v>
      </c>
      <c r="AW570" s="15">
        <v>0.44</v>
      </c>
      <c r="AX570" s="15">
        <v>1.03</v>
      </c>
      <c r="AY570" s="15">
        <v>0.31</v>
      </c>
      <c r="AZ570" s="15">
        <v>1244</v>
      </c>
      <c r="BA570" s="15">
        <v>55.5</v>
      </c>
      <c r="BD570" s="1">
        <v>49</v>
      </c>
      <c r="BE570" s="1">
        <v>550</v>
      </c>
      <c r="BF570" s="110">
        <f t="shared" si="314"/>
        <v>1</v>
      </c>
      <c r="BH570" s="1">
        <v>72.903999999999996</v>
      </c>
      <c r="BI570" s="2">
        <v>46.401620840052843</v>
      </c>
      <c r="BJ570" s="2">
        <f>BJ569+BI570</f>
        <v>78.123844535995204</v>
      </c>
      <c r="BK570" s="2">
        <f>BK569+K570</f>
        <v>19.289999999999981</v>
      </c>
      <c r="BM570" s="23">
        <v>29.8</v>
      </c>
      <c r="BN570" s="23">
        <f>BN569+BM570</f>
        <v>137.4</v>
      </c>
      <c r="BO570" s="23">
        <v>1</v>
      </c>
      <c r="BP570" s="1">
        <f t="shared" si="300"/>
        <v>100</v>
      </c>
      <c r="BS570" s="1" t="s">
        <v>176</v>
      </c>
      <c r="BT570" s="1">
        <v>49.035064680000019</v>
      </c>
      <c r="BU570" s="1">
        <v>108</v>
      </c>
      <c r="BV570" s="1">
        <v>54</v>
      </c>
      <c r="BW570" s="1">
        <v>1200</v>
      </c>
      <c r="BX570" s="39">
        <v>-58.964935319999981</v>
      </c>
      <c r="BY570" s="1">
        <f t="shared" si="312"/>
        <v>0</v>
      </c>
      <c r="BZ570" s="1">
        <v>65</v>
      </c>
      <c r="CA570" s="1">
        <v>12</v>
      </c>
      <c r="CB570" s="1" t="s">
        <v>281</v>
      </c>
      <c r="CG570" s="39">
        <f t="shared" si="313"/>
        <v>0</v>
      </c>
      <c r="CH570" s="39">
        <f t="shared" si="313"/>
        <v>0</v>
      </c>
      <c r="CI570" s="39">
        <f t="shared" si="313"/>
        <v>0</v>
      </c>
      <c r="CJ570" s="39">
        <f t="shared" si="313"/>
        <v>0</v>
      </c>
      <c r="CK570" s="39">
        <f t="shared" si="313"/>
        <v>0</v>
      </c>
      <c r="CL570" s="39">
        <f t="shared" si="313"/>
        <v>0</v>
      </c>
      <c r="CM570" s="39">
        <f t="shared" si="313"/>
        <v>0</v>
      </c>
      <c r="CO570" s="6"/>
      <c r="CP570" s="6"/>
      <c r="CS570" s="1">
        <f t="shared" si="301"/>
        <v>9.6099999999999905</v>
      </c>
      <c r="CT570" s="1">
        <f t="shared" si="302"/>
        <v>29.8</v>
      </c>
      <c r="CU570" s="1">
        <f t="shared" si="303"/>
        <v>0</v>
      </c>
      <c r="CV570" s="1">
        <f t="shared" si="304"/>
        <v>46.401620840052843</v>
      </c>
      <c r="CY570" s="1">
        <f t="shared" ref="CY570:DB573" si="315">CY569+CS570</f>
        <v>19.289999999999981</v>
      </c>
      <c r="CZ570" s="1">
        <f t="shared" si="315"/>
        <v>58.7</v>
      </c>
      <c r="DA570" s="1">
        <f t="shared" si="315"/>
        <v>0</v>
      </c>
      <c r="DB570" s="1">
        <f t="shared" si="315"/>
        <v>78.123844535995204</v>
      </c>
      <c r="DK570" s="1">
        <f t="shared" si="297"/>
        <v>0</v>
      </c>
      <c r="DL570" s="1">
        <f t="shared" si="298"/>
        <v>0</v>
      </c>
    </row>
    <row r="571" spans="1:116" s="1" customFormat="1" ht="15" customHeight="1">
      <c r="A571" s="1">
        <f t="shared" si="305"/>
        <v>20</v>
      </c>
      <c r="B571" s="4">
        <f t="shared" si="306"/>
        <v>41313</v>
      </c>
      <c r="C571" s="4">
        <f t="shared" si="307"/>
        <v>41319</v>
      </c>
      <c r="D571" s="5" t="s">
        <v>22</v>
      </c>
      <c r="E571" s="1">
        <v>6</v>
      </c>
      <c r="F571" s="5" t="s">
        <v>16</v>
      </c>
      <c r="G571" s="5" t="s">
        <v>16</v>
      </c>
      <c r="H571" s="5" t="s">
        <v>252</v>
      </c>
      <c r="I571" s="5">
        <v>1</v>
      </c>
      <c r="J571" s="118" t="s">
        <v>99</v>
      </c>
      <c r="K571" s="15">
        <v>13.82</v>
      </c>
      <c r="L571" s="24">
        <f>L570+K571</f>
        <v>103.93999999999997</v>
      </c>
      <c r="M571" s="15">
        <v>0.17</v>
      </c>
      <c r="N571" s="15">
        <v>194.539999999999</v>
      </c>
      <c r="P571" s="24">
        <f>P570+N571</f>
        <v>2075.1799999999967</v>
      </c>
      <c r="Q571" s="117">
        <f t="shared" si="299"/>
        <v>744.53999999999905</v>
      </c>
      <c r="T571" s="15">
        <v>8.9999999999999893</v>
      </c>
      <c r="U571" s="15">
        <v>0.17</v>
      </c>
      <c r="V571" s="15">
        <v>1.4099999999999899</v>
      </c>
      <c r="W571" s="15">
        <v>16.47</v>
      </c>
      <c r="X571" s="15">
        <v>27.54</v>
      </c>
      <c r="AA571" s="24"/>
      <c r="AL571" s="26">
        <v>0</v>
      </c>
      <c r="AM571" s="39">
        <v>22</v>
      </c>
      <c r="AO571" s="39">
        <v>39</v>
      </c>
      <c r="AP571" s="39">
        <f t="shared" si="308"/>
        <v>30</v>
      </c>
      <c r="AQ571" s="39">
        <f t="shared" si="309"/>
        <v>621.34</v>
      </c>
      <c r="AR571" s="12"/>
      <c r="AY571" s="1">
        <f>AVERAGE(0.58,0.47)</f>
        <v>0.52499999999999991</v>
      </c>
      <c r="BF571" s="110">
        <f t="shared" si="314"/>
        <v>1</v>
      </c>
      <c r="BH571" s="1">
        <v>30</v>
      </c>
      <c r="BI571" s="2">
        <v>43.585143880696485</v>
      </c>
      <c r="BJ571" s="2">
        <f>BJ570+BI571</f>
        <v>121.70898841669168</v>
      </c>
      <c r="BK571" s="2">
        <f>BK570+K571</f>
        <v>33.109999999999985</v>
      </c>
      <c r="BM571" s="23">
        <v>30.6</v>
      </c>
      <c r="BN571" s="83">
        <f>BN570+BM571</f>
        <v>168</v>
      </c>
      <c r="BO571" s="23">
        <v>1</v>
      </c>
      <c r="BP571" s="1">
        <f t="shared" si="300"/>
        <v>100</v>
      </c>
      <c r="BS571" s="1" t="s">
        <v>177</v>
      </c>
      <c r="BT571" s="1">
        <v>47.344877100000019</v>
      </c>
      <c r="BU571" s="1">
        <v>108</v>
      </c>
      <c r="BV571" s="1">
        <v>54</v>
      </c>
      <c r="BW571" s="1">
        <v>1200</v>
      </c>
      <c r="BX571" s="39">
        <v>-60.655122899999981</v>
      </c>
      <c r="BY571" s="1">
        <f t="shared" si="312"/>
        <v>0</v>
      </c>
      <c r="BZ571" s="1">
        <v>65</v>
      </c>
      <c r="CA571" s="1">
        <v>22</v>
      </c>
      <c r="CB571" s="1">
        <v>5.61</v>
      </c>
      <c r="CG571" s="39">
        <f t="shared" si="313"/>
        <v>0</v>
      </c>
      <c r="CH571" s="39">
        <f t="shared" si="313"/>
        <v>0</v>
      </c>
      <c r="CI571" s="39">
        <f t="shared" si="313"/>
        <v>0</v>
      </c>
      <c r="CJ571" s="39">
        <f t="shared" si="313"/>
        <v>0</v>
      </c>
      <c r="CK571" s="39">
        <f t="shared" si="313"/>
        <v>0</v>
      </c>
      <c r="CL571" s="39">
        <f t="shared" si="313"/>
        <v>0</v>
      </c>
      <c r="CM571" s="39">
        <f t="shared" si="313"/>
        <v>0</v>
      </c>
      <c r="CO571" s="6"/>
      <c r="CP571" s="6"/>
      <c r="CS571" s="1">
        <f t="shared" si="301"/>
        <v>13.82</v>
      </c>
      <c r="CT571" s="1">
        <f t="shared" si="302"/>
        <v>30.6</v>
      </c>
      <c r="CU571" s="1">
        <f t="shared" si="303"/>
        <v>0</v>
      </c>
      <c r="CV571" s="1">
        <f t="shared" si="304"/>
        <v>43.585143880696485</v>
      </c>
      <c r="CY571" s="1">
        <f t="shared" si="315"/>
        <v>33.109999999999985</v>
      </c>
      <c r="CZ571" s="1">
        <f t="shared" si="315"/>
        <v>89.300000000000011</v>
      </c>
      <c r="DA571" s="1">
        <f t="shared" si="315"/>
        <v>0</v>
      </c>
      <c r="DB571" s="1">
        <f t="shared" si="315"/>
        <v>121.70898841669168</v>
      </c>
      <c r="DK571" s="1">
        <f t="shared" si="297"/>
        <v>0</v>
      </c>
      <c r="DL571" s="1">
        <f t="shared" si="298"/>
        <v>0</v>
      </c>
    </row>
    <row r="572" spans="1:116" s="1" customFormat="1" ht="15" customHeight="1">
      <c r="A572" s="1">
        <f t="shared" si="305"/>
        <v>21</v>
      </c>
      <c r="B572" s="4">
        <f t="shared" si="306"/>
        <v>41320</v>
      </c>
      <c r="C572" s="4">
        <f t="shared" si="307"/>
        <v>41326</v>
      </c>
      <c r="D572" s="5" t="s">
        <v>22</v>
      </c>
      <c r="E572" s="1">
        <v>6</v>
      </c>
      <c r="F572" s="5" t="s">
        <v>16</v>
      </c>
      <c r="G572" s="5" t="s">
        <v>16</v>
      </c>
      <c r="H572" s="5" t="s">
        <v>252</v>
      </c>
      <c r="I572" s="5"/>
      <c r="J572" s="29" t="s">
        <v>165</v>
      </c>
      <c r="K572" s="15">
        <v>40.549999999999898</v>
      </c>
      <c r="L572" s="1">
        <f>K572</f>
        <v>40.549999999999898</v>
      </c>
      <c r="M572" s="15">
        <v>7.8399999999999901</v>
      </c>
      <c r="N572" s="15">
        <v>1238.77</v>
      </c>
      <c r="P572" s="1">
        <f>N572</f>
        <v>1238.77</v>
      </c>
      <c r="Q572" s="117">
        <f t="shared" si="299"/>
        <v>1983.309999999999</v>
      </c>
      <c r="R572" s="24"/>
      <c r="S572" s="1">
        <v>20</v>
      </c>
      <c r="T572" s="15">
        <v>68</v>
      </c>
      <c r="U572" s="15">
        <v>2.4900000000000002</v>
      </c>
      <c r="V572" s="15">
        <v>3.0499999999999901</v>
      </c>
      <c r="W572" s="15"/>
      <c r="X572" s="15"/>
      <c r="AL572" s="26">
        <v>20.010000000000002</v>
      </c>
      <c r="AM572" s="39">
        <v>0</v>
      </c>
      <c r="AO572" s="39">
        <v>55</v>
      </c>
      <c r="AP572" s="39">
        <f t="shared" si="308"/>
        <v>4.0100000000000016</v>
      </c>
      <c r="AQ572" s="39">
        <f t="shared" si="309"/>
        <v>625.35</v>
      </c>
      <c r="AR572" s="12"/>
      <c r="BF572" s="110">
        <f t="shared" si="314"/>
        <v>1</v>
      </c>
      <c r="BH572" s="1">
        <v>52.221000000000004</v>
      </c>
      <c r="BI572" s="2">
        <v>25.282602391864188</v>
      </c>
      <c r="BJ572" s="2">
        <f>BJ571+BI572</f>
        <v>146.99159080855588</v>
      </c>
      <c r="BK572" s="2">
        <f>BK571+K572</f>
        <v>73.659999999999883</v>
      </c>
      <c r="BM572" s="23">
        <v>31.2</v>
      </c>
      <c r="BN572" s="23">
        <f>BM572</f>
        <v>31.2</v>
      </c>
      <c r="BO572" s="23">
        <v>1</v>
      </c>
      <c r="BP572" s="1">
        <f t="shared" si="300"/>
        <v>100</v>
      </c>
      <c r="BS572" s="1" t="s">
        <v>200</v>
      </c>
      <c r="BT572" s="1">
        <v>39.316486095000009</v>
      </c>
      <c r="BU572" s="1">
        <v>108</v>
      </c>
      <c r="BV572" s="1">
        <v>54</v>
      </c>
      <c r="BW572" s="1">
        <v>1200</v>
      </c>
      <c r="BX572" s="39">
        <v>-68.683513904999984</v>
      </c>
      <c r="BY572" s="1">
        <f t="shared" si="312"/>
        <v>0</v>
      </c>
      <c r="BZ572" s="1">
        <v>65</v>
      </c>
      <c r="CA572" s="1">
        <v>0</v>
      </c>
      <c r="CG572" s="39">
        <f t="shared" si="313"/>
        <v>0</v>
      </c>
      <c r="CH572" s="39">
        <f t="shared" si="313"/>
        <v>0</v>
      </c>
      <c r="CI572" s="39">
        <f t="shared" si="313"/>
        <v>0</v>
      </c>
      <c r="CJ572" s="39">
        <f t="shared" si="313"/>
        <v>0</v>
      </c>
      <c r="CK572" s="39">
        <f t="shared" si="313"/>
        <v>0</v>
      </c>
      <c r="CL572" s="39">
        <f t="shared" si="313"/>
        <v>0</v>
      </c>
      <c r="CM572" s="39">
        <f t="shared" si="313"/>
        <v>0</v>
      </c>
      <c r="CO572" s="6"/>
      <c r="CP572" s="6"/>
      <c r="CS572" s="1">
        <f t="shared" si="301"/>
        <v>40.549999999999898</v>
      </c>
      <c r="CT572" s="1">
        <f t="shared" si="302"/>
        <v>31.2</v>
      </c>
      <c r="CU572" s="1">
        <f t="shared" si="303"/>
        <v>0</v>
      </c>
      <c r="CV572" s="1">
        <f t="shared" si="304"/>
        <v>25.282602391864188</v>
      </c>
      <c r="CY572" s="1">
        <f t="shared" si="315"/>
        <v>73.659999999999883</v>
      </c>
      <c r="CZ572" s="1">
        <f t="shared" si="315"/>
        <v>120.50000000000001</v>
      </c>
      <c r="DA572" s="1">
        <f t="shared" si="315"/>
        <v>0</v>
      </c>
      <c r="DB572" s="1">
        <f t="shared" si="315"/>
        <v>146.99159080855588</v>
      </c>
      <c r="DK572" s="1">
        <f t="shared" si="297"/>
        <v>0</v>
      </c>
      <c r="DL572" s="1">
        <f t="shared" si="298"/>
        <v>0</v>
      </c>
    </row>
    <row r="573" spans="1:116" s="1" customFormat="1" ht="15" customHeight="1">
      <c r="A573" s="1">
        <f t="shared" si="305"/>
        <v>22</v>
      </c>
      <c r="B573" s="4">
        <f t="shared" si="306"/>
        <v>41327</v>
      </c>
      <c r="C573" s="4">
        <f t="shared" si="307"/>
        <v>41333</v>
      </c>
      <c r="D573" s="5" t="s">
        <v>22</v>
      </c>
      <c r="E573" s="1">
        <v>6</v>
      </c>
      <c r="F573" s="5" t="s">
        <v>16</v>
      </c>
      <c r="G573" s="5" t="s">
        <v>16</v>
      </c>
      <c r="H573" s="5" t="s">
        <v>252</v>
      </c>
      <c r="I573" s="5"/>
      <c r="K573" s="15">
        <v>34.479999999999897</v>
      </c>
      <c r="L573" s="1">
        <f>L572+K573</f>
        <v>75.029999999999802</v>
      </c>
      <c r="M573" s="15">
        <v>13.4499999999999</v>
      </c>
      <c r="N573" s="15">
        <v>1131.9000000000001</v>
      </c>
      <c r="P573" s="1">
        <f>P572+N573</f>
        <v>2370.67</v>
      </c>
      <c r="Q573" s="117" t="str">
        <f t="shared" si="299"/>
        <v/>
      </c>
      <c r="T573" s="15">
        <v>68</v>
      </c>
      <c r="U573" s="15">
        <v>2.4900000000000002</v>
      </c>
      <c r="V573" s="15">
        <v>3.27999999999999</v>
      </c>
      <c r="W573" s="15"/>
      <c r="X573" s="15"/>
      <c r="AL573" s="26">
        <v>21.85</v>
      </c>
      <c r="AM573" s="39">
        <v>30</v>
      </c>
      <c r="AO573" s="39">
        <v>74</v>
      </c>
      <c r="AP573" s="39">
        <f t="shared" si="308"/>
        <v>32.85</v>
      </c>
      <c r="AQ573" s="39">
        <f t="shared" si="309"/>
        <v>658.2</v>
      </c>
      <c r="AR573" s="12"/>
      <c r="AT573" s="15">
        <v>0.39</v>
      </c>
      <c r="AV573" s="15"/>
      <c r="AW573" s="15"/>
      <c r="AX573" s="15"/>
      <c r="AY573" s="15">
        <v>0.36</v>
      </c>
      <c r="AZ573" s="15">
        <v>704.5</v>
      </c>
      <c r="BA573" s="15">
        <v>47</v>
      </c>
      <c r="BE573" s="1">
        <v>390</v>
      </c>
      <c r="BF573" s="110"/>
      <c r="BH573" s="1">
        <v>32.85</v>
      </c>
      <c r="BI573" s="2">
        <v>34.838020725407986</v>
      </c>
      <c r="BJ573" s="2">
        <f>BJ572+BI573</f>
        <v>181.82961153396388</v>
      </c>
      <c r="BK573" s="2">
        <f>BK572+K573</f>
        <v>108.13999999999979</v>
      </c>
      <c r="BM573" s="23">
        <v>31.2</v>
      </c>
      <c r="BN573" s="23">
        <f>BN572+BM573</f>
        <v>62.4</v>
      </c>
      <c r="BO573" s="23">
        <v>1</v>
      </c>
      <c r="BP573" s="1">
        <f t="shared" si="300"/>
        <v>100</v>
      </c>
      <c r="BS573" s="1" t="s">
        <v>179</v>
      </c>
      <c r="BT573" s="1">
        <v>54.950721210000005</v>
      </c>
      <c r="BU573" s="1">
        <v>108</v>
      </c>
      <c r="BV573" s="1">
        <v>54</v>
      </c>
      <c r="BW573" s="1">
        <v>1200</v>
      </c>
      <c r="BX573" s="39">
        <v>-53.049278789999995</v>
      </c>
      <c r="BY573" s="1">
        <f t="shared" si="312"/>
        <v>0</v>
      </c>
      <c r="BZ573" s="1">
        <v>65</v>
      </c>
      <c r="CA573" s="1">
        <v>30</v>
      </c>
      <c r="CG573" s="39">
        <f t="shared" ref="CG573:CM578" si="316">CG538</f>
        <v>0</v>
      </c>
      <c r="CH573" s="39">
        <f t="shared" si="316"/>
        <v>0</v>
      </c>
      <c r="CI573" s="39">
        <f t="shared" si="316"/>
        <v>0</v>
      </c>
      <c r="CJ573" s="39">
        <f t="shared" si="316"/>
        <v>0</v>
      </c>
      <c r="CK573" s="39">
        <f t="shared" si="316"/>
        <v>0</v>
      </c>
      <c r="CL573" s="39">
        <f t="shared" si="316"/>
        <v>0</v>
      </c>
      <c r="CM573" s="39">
        <f t="shared" si="316"/>
        <v>0</v>
      </c>
      <c r="CO573" s="6"/>
      <c r="CP573" s="6"/>
      <c r="CS573" s="1">
        <f t="shared" si="301"/>
        <v>34.479999999999897</v>
      </c>
      <c r="CT573" s="1">
        <f t="shared" si="302"/>
        <v>31.2</v>
      </c>
      <c r="CU573" s="1">
        <f t="shared" si="303"/>
        <v>0</v>
      </c>
      <c r="CV573" s="1">
        <f t="shared" si="304"/>
        <v>34.838020725407986</v>
      </c>
      <c r="CY573" s="1">
        <f t="shared" si="315"/>
        <v>108.13999999999979</v>
      </c>
      <c r="CZ573" s="1">
        <f t="shared" si="315"/>
        <v>151.70000000000002</v>
      </c>
      <c r="DA573" s="1">
        <f t="shared" si="315"/>
        <v>0</v>
      </c>
      <c r="DB573" s="1">
        <f t="shared" si="315"/>
        <v>181.82961153396388</v>
      </c>
      <c r="DK573" s="1">
        <f t="shared" si="297"/>
        <v>0</v>
      </c>
      <c r="DL573" s="1">
        <f t="shared" si="298"/>
        <v>0</v>
      </c>
    </row>
    <row r="574" spans="1:116" s="1" customFormat="1" ht="15" customHeight="1">
      <c r="A574" s="1">
        <f t="shared" si="305"/>
        <v>23</v>
      </c>
      <c r="B574" s="4">
        <f t="shared" si="306"/>
        <v>41334</v>
      </c>
      <c r="C574" s="4">
        <f t="shared" si="307"/>
        <v>41340</v>
      </c>
      <c r="D574" s="5" t="s">
        <v>22</v>
      </c>
      <c r="E574" s="1">
        <v>6</v>
      </c>
      <c r="F574" s="5" t="s">
        <v>16</v>
      </c>
      <c r="G574" s="5" t="s">
        <v>16</v>
      </c>
      <c r="H574" s="5" t="s">
        <v>252</v>
      </c>
      <c r="I574" s="5"/>
      <c r="K574" s="15">
        <v>38.799999999999898</v>
      </c>
      <c r="L574" s="1">
        <f>L573+K574</f>
        <v>113.8299999999997</v>
      </c>
      <c r="M574" s="15">
        <v>6.71</v>
      </c>
      <c r="N574" s="15">
        <v>1172.46</v>
      </c>
      <c r="P574" s="1">
        <f>P573+N574</f>
        <v>3543.13</v>
      </c>
      <c r="Q574" s="117">
        <f t="shared" si="299"/>
        <v>1080</v>
      </c>
      <c r="T574" s="15">
        <v>68</v>
      </c>
      <c r="U574" s="15">
        <v>2.4900000000000002</v>
      </c>
      <c r="V574" s="15">
        <v>3.02</v>
      </c>
      <c r="W574" s="15"/>
      <c r="X574" s="15"/>
      <c r="AL574" s="26">
        <v>0</v>
      </c>
      <c r="AM574" s="39"/>
      <c r="AO574" s="39"/>
      <c r="AP574" s="39"/>
      <c r="AQ574" s="39"/>
      <c r="AT574" s="15">
        <v>1.08</v>
      </c>
      <c r="AV574" s="15">
        <v>0.76</v>
      </c>
      <c r="AX574" s="15">
        <v>3.07</v>
      </c>
      <c r="AY574" s="15">
        <v>0.46</v>
      </c>
      <c r="AZ574" s="15">
        <v>504.5</v>
      </c>
      <c r="BA574" s="15">
        <v>52.6</v>
      </c>
      <c r="BD574" s="1">
        <v>76</v>
      </c>
      <c r="BE574" s="1">
        <v>1080</v>
      </c>
      <c r="BF574" s="110">
        <f>IF(K574=0,0,IF(BE574&lt;&gt;"",BF573+1,BF573))</f>
        <v>1</v>
      </c>
      <c r="BH574" s="1">
        <v>31</v>
      </c>
      <c r="BI574" s="2"/>
      <c r="BM574" s="23">
        <v>29.9</v>
      </c>
      <c r="BN574" s="23">
        <f>BN573+BM574</f>
        <v>92.3</v>
      </c>
      <c r="BO574" s="23">
        <v>1</v>
      </c>
      <c r="BP574" s="1">
        <f t="shared" si="300"/>
        <v>100</v>
      </c>
      <c r="BS574" s="1" t="s">
        <v>180</v>
      </c>
      <c r="BT574" s="1">
        <v>73.965331485000021</v>
      </c>
      <c r="BU574" s="1">
        <v>108</v>
      </c>
      <c r="BV574" s="1">
        <v>54</v>
      </c>
      <c r="BW574" s="1">
        <v>1200</v>
      </c>
      <c r="BX574" s="39">
        <v>-34.034668514999979</v>
      </c>
      <c r="BY574" s="1">
        <f t="shared" si="312"/>
        <v>0</v>
      </c>
      <c r="BZ574" s="1">
        <v>65</v>
      </c>
      <c r="CA574" s="1">
        <v>40</v>
      </c>
      <c r="CG574" s="39">
        <f t="shared" si="316"/>
        <v>0</v>
      </c>
      <c r="CH574" s="39">
        <f t="shared" si="316"/>
        <v>0</v>
      </c>
      <c r="CI574" s="39">
        <f t="shared" si="316"/>
        <v>0</v>
      </c>
      <c r="CJ574" s="39">
        <f t="shared" si="316"/>
        <v>0</v>
      </c>
      <c r="CK574" s="39">
        <f t="shared" si="316"/>
        <v>0</v>
      </c>
      <c r="CL574" s="39">
        <f t="shared" si="316"/>
        <v>0</v>
      </c>
      <c r="CM574" s="39">
        <f t="shared" si="316"/>
        <v>0</v>
      </c>
      <c r="CO574" s="6"/>
      <c r="CP574" s="6"/>
      <c r="CS574" s="1">
        <f t="shared" si="301"/>
        <v>38.799999999999898</v>
      </c>
      <c r="CT574" s="1">
        <f t="shared" si="302"/>
        <v>29.9</v>
      </c>
      <c r="CU574" s="1">
        <f t="shared" si="303"/>
        <v>0</v>
      </c>
      <c r="CV574" s="1">
        <f t="shared" si="304"/>
        <v>0</v>
      </c>
      <c r="DK574" s="1">
        <f t="shared" si="297"/>
        <v>0</v>
      </c>
      <c r="DL574" s="1">
        <f t="shared" si="298"/>
        <v>0</v>
      </c>
    </row>
    <row r="575" spans="1:116" s="1" customFormat="1" ht="15" customHeight="1">
      <c r="A575" s="1">
        <f t="shared" si="305"/>
        <v>24</v>
      </c>
      <c r="B575" s="4">
        <f t="shared" si="306"/>
        <v>41341</v>
      </c>
      <c r="C575" s="4">
        <f t="shared" si="307"/>
        <v>41347</v>
      </c>
      <c r="D575" s="5" t="s">
        <v>22</v>
      </c>
      <c r="E575" s="1">
        <v>6</v>
      </c>
      <c r="F575" s="5" t="s">
        <v>16</v>
      </c>
      <c r="G575" s="5" t="s">
        <v>16</v>
      </c>
      <c r="H575" s="5" t="s">
        <v>252</v>
      </c>
      <c r="I575" s="5"/>
      <c r="J575" s="5"/>
      <c r="K575" s="15">
        <v>37.93</v>
      </c>
      <c r="L575" s="1">
        <f>L574+K575</f>
        <v>151.75999999999971</v>
      </c>
      <c r="M575" s="15">
        <v>6.58</v>
      </c>
      <c r="N575" s="15">
        <v>1226.78</v>
      </c>
      <c r="P575" s="1">
        <f>P574+N575</f>
        <v>4769.91</v>
      </c>
      <c r="Q575" s="117">
        <f t="shared" si="299"/>
        <v>2306.7799999999997</v>
      </c>
      <c r="T575" s="15">
        <v>68</v>
      </c>
      <c r="U575" s="15">
        <v>2.4900000000000002</v>
      </c>
      <c r="V575" s="15">
        <v>3.23</v>
      </c>
      <c r="W575" s="15"/>
      <c r="X575" s="15"/>
      <c r="AM575" s="39"/>
      <c r="AO575" s="39"/>
      <c r="AP575" s="39"/>
      <c r="AQ575" s="39"/>
      <c r="AT575" s="15">
        <v>1.62</v>
      </c>
      <c r="AV575" s="15">
        <v>0.88</v>
      </c>
      <c r="AW575" s="15">
        <v>2.44</v>
      </c>
      <c r="AX575" s="15">
        <v>4.05</v>
      </c>
      <c r="AY575" s="15">
        <v>0.64</v>
      </c>
      <c r="AZ575" s="1">
        <v>798.5</v>
      </c>
      <c r="BA575" s="15">
        <v>60.4</v>
      </c>
      <c r="BD575" s="1">
        <v>88</v>
      </c>
      <c r="BE575" s="1">
        <v>1620</v>
      </c>
      <c r="BF575" s="110">
        <f>IF(K575=0,0,IF(BE575&lt;&gt;"",BF574+1,BF574))</f>
        <v>2</v>
      </c>
      <c r="BH575" s="1">
        <v>21.509999999999998</v>
      </c>
      <c r="BI575" s="2"/>
      <c r="BM575" s="23">
        <v>28.5</v>
      </c>
      <c r="BN575" s="23">
        <f>BN574+BM575</f>
        <v>120.8</v>
      </c>
      <c r="BO575" s="23">
        <v>1</v>
      </c>
      <c r="BP575" s="1">
        <f t="shared" si="300"/>
        <v>100</v>
      </c>
      <c r="BS575" s="1" t="s">
        <v>181</v>
      </c>
      <c r="BT575" s="1">
        <v>83.261363175000014</v>
      </c>
      <c r="BU575" s="1">
        <v>108</v>
      </c>
      <c r="BV575" s="1">
        <v>54</v>
      </c>
      <c r="BW575" s="1">
        <v>1200</v>
      </c>
      <c r="BX575" s="39">
        <v>-24.738636824999986</v>
      </c>
      <c r="BY575" s="1">
        <f t="shared" si="312"/>
        <v>0</v>
      </c>
      <c r="BZ575" s="1">
        <v>65</v>
      </c>
      <c r="CA575" s="1">
        <v>14</v>
      </c>
      <c r="CG575" s="39">
        <f t="shared" si="316"/>
        <v>0</v>
      </c>
      <c r="CH575" s="39">
        <f t="shared" si="316"/>
        <v>0</v>
      </c>
      <c r="CI575" s="39">
        <f t="shared" si="316"/>
        <v>0</v>
      </c>
      <c r="CJ575" s="39">
        <f t="shared" si="316"/>
        <v>0</v>
      </c>
      <c r="CK575" s="39">
        <f t="shared" si="316"/>
        <v>0</v>
      </c>
      <c r="CL575" s="39">
        <f t="shared" si="316"/>
        <v>0</v>
      </c>
      <c r="CM575" s="39">
        <f t="shared" si="316"/>
        <v>0</v>
      </c>
      <c r="CO575" s="6"/>
      <c r="CP575" s="6"/>
      <c r="CS575" s="1">
        <f t="shared" si="301"/>
        <v>37.93</v>
      </c>
      <c r="CT575" s="1">
        <f t="shared" si="302"/>
        <v>28.5</v>
      </c>
      <c r="CU575" s="1">
        <f t="shared" si="303"/>
        <v>0</v>
      </c>
      <c r="CV575" s="1">
        <f t="shared" si="304"/>
        <v>0</v>
      </c>
      <c r="DK575" s="1">
        <f t="shared" si="297"/>
        <v>0</v>
      </c>
      <c r="DL575" s="1">
        <f t="shared" si="298"/>
        <v>0</v>
      </c>
    </row>
    <row r="576" spans="1:116" s="1" customFormat="1" ht="15" customHeight="1">
      <c r="A576" s="1">
        <f t="shared" si="305"/>
        <v>25</v>
      </c>
      <c r="B576" s="4">
        <f t="shared" si="306"/>
        <v>41348</v>
      </c>
      <c r="C576" s="4">
        <f t="shared" si="307"/>
        <v>41354</v>
      </c>
      <c r="D576" s="5" t="s">
        <v>22</v>
      </c>
      <c r="E576" s="1">
        <v>6</v>
      </c>
      <c r="F576" s="5" t="s">
        <v>16</v>
      </c>
      <c r="G576" s="5" t="s">
        <v>16</v>
      </c>
      <c r="H576" s="5" t="s">
        <v>252</v>
      </c>
      <c r="I576" s="5">
        <v>1</v>
      </c>
      <c r="J576" s="15" t="s">
        <v>166</v>
      </c>
      <c r="K576" s="15">
        <v>37.729999999999897</v>
      </c>
      <c r="L576" s="24">
        <f>L575+K576</f>
        <v>189.48999999999961</v>
      </c>
      <c r="M576" s="15">
        <v>5.69</v>
      </c>
      <c r="N576" s="15">
        <v>1190.8099999999899</v>
      </c>
      <c r="P576" s="24">
        <f>P575+N576</f>
        <v>5960.7199999999903</v>
      </c>
      <c r="Q576" s="117">
        <f t="shared" si="299"/>
        <v>3497.5899999999897</v>
      </c>
      <c r="R576" s="24"/>
      <c r="S576" s="1">
        <v>20</v>
      </c>
      <c r="T576" s="15">
        <v>68</v>
      </c>
      <c r="U576" s="15">
        <v>2.4900000000000002</v>
      </c>
      <c r="V576" s="15">
        <v>3.16</v>
      </c>
      <c r="W576" s="15">
        <v>0.59</v>
      </c>
      <c r="X576" s="15">
        <v>0.59</v>
      </c>
      <c r="AA576" s="24"/>
      <c r="AM576" s="39"/>
      <c r="AO576" s="39"/>
      <c r="AP576" s="39"/>
      <c r="AQ576" s="39"/>
      <c r="AT576" s="15">
        <v>2.4700000000000002</v>
      </c>
      <c r="AV576" s="15">
        <v>0.85</v>
      </c>
      <c r="AW576" s="15">
        <v>1.58</v>
      </c>
      <c r="AX576" s="15">
        <v>4.16</v>
      </c>
      <c r="AY576" s="15">
        <v>0.75</v>
      </c>
      <c r="AZ576" s="1">
        <v>369.8</v>
      </c>
      <c r="BA576" s="15">
        <v>60.7</v>
      </c>
      <c r="BD576" s="1">
        <v>85</v>
      </c>
      <c r="BE576" s="1">
        <v>2470</v>
      </c>
      <c r="BF576" s="110">
        <f>IF(K576=0,0,IF(BE576&lt;&gt;"",BF575+1,BF575))</f>
        <v>3</v>
      </c>
      <c r="BH576" s="1">
        <v>17.29</v>
      </c>
      <c r="BI576" s="2">
        <v>28.507414192025138</v>
      </c>
      <c r="BJ576" s="2">
        <f>BJ573+BI576</f>
        <v>210.33702572598901</v>
      </c>
      <c r="BK576" s="2">
        <f>BK573+K576</f>
        <v>145.86999999999969</v>
      </c>
      <c r="BM576" s="23">
        <v>27</v>
      </c>
      <c r="BN576" s="83">
        <f>BN575+BM576</f>
        <v>147.80000000000001</v>
      </c>
      <c r="BO576" s="23">
        <v>1</v>
      </c>
      <c r="BP576" s="1">
        <f t="shared" si="300"/>
        <v>100</v>
      </c>
      <c r="BS576" s="1" t="s">
        <v>201</v>
      </c>
      <c r="BT576" s="1">
        <v>76.078065960000018</v>
      </c>
      <c r="BU576" s="1">
        <v>108</v>
      </c>
      <c r="BV576" s="1">
        <v>54</v>
      </c>
      <c r="BW576" s="1">
        <v>1200</v>
      </c>
      <c r="BX576" s="39">
        <v>-31.921934039999982</v>
      </c>
      <c r="BY576" s="1">
        <f t="shared" si="312"/>
        <v>0</v>
      </c>
      <c r="BZ576" s="1">
        <v>65</v>
      </c>
      <c r="CA576" s="1">
        <v>20</v>
      </c>
      <c r="CG576" s="39">
        <f t="shared" si="316"/>
        <v>0</v>
      </c>
      <c r="CH576" s="39">
        <f t="shared" si="316"/>
        <v>0</v>
      </c>
      <c r="CI576" s="39">
        <f t="shared" si="316"/>
        <v>0</v>
      </c>
      <c r="CJ576" s="39">
        <f t="shared" si="316"/>
        <v>0</v>
      </c>
      <c r="CK576" s="39">
        <f t="shared" si="316"/>
        <v>0</v>
      </c>
      <c r="CL576" s="39">
        <f t="shared" si="316"/>
        <v>0</v>
      </c>
      <c r="CM576" s="39">
        <f t="shared" si="316"/>
        <v>0</v>
      </c>
      <c r="CO576" s="6"/>
      <c r="CP576" s="6"/>
      <c r="CS576" s="1">
        <f t="shared" si="301"/>
        <v>37.729999999999897</v>
      </c>
      <c r="CT576" s="1">
        <f t="shared" si="302"/>
        <v>27</v>
      </c>
      <c r="CU576" s="1">
        <f t="shared" si="303"/>
        <v>0</v>
      </c>
      <c r="CV576" s="1">
        <f t="shared" si="304"/>
        <v>28.507414192025138</v>
      </c>
      <c r="CY576" s="1">
        <f t="shared" ref="CY576:CY585" si="317">CY573+CS576</f>
        <v>145.86999999999969</v>
      </c>
      <c r="CZ576" s="1">
        <f t="shared" ref="CZ576:CZ585" si="318">CZ573+CT576</f>
        <v>178.70000000000002</v>
      </c>
      <c r="DA576" s="1">
        <f t="shared" ref="DA576:DA585" si="319">DA573+CU576</f>
        <v>0</v>
      </c>
      <c r="DB576" s="1">
        <f t="shared" ref="DB576:DB585" si="320">DB573+CV576</f>
        <v>210.33702572598901</v>
      </c>
      <c r="DK576" s="1">
        <f t="shared" si="297"/>
        <v>0</v>
      </c>
      <c r="DL576" s="1">
        <f t="shared" si="298"/>
        <v>0</v>
      </c>
    </row>
    <row r="577" spans="1:116" s="1" customFormat="1" ht="15" customHeight="1">
      <c r="A577" s="1">
        <f t="shared" si="305"/>
        <v>26</v>
      </c>
      <c r="B577" s="4">
        <f t="shared" si="306"/>
        <v>41355</v>
      </c>
      <c r="C577" s="4">
        <f t="shared" si="307"/>
        <v>41361</v>
      </c>
      <c r="D577" s="5" t="s">
        <v>22</v>
      </c>
      <c r="E577" s="1">
        <v>6</v>
      </c>
      <c r="F577" s="5" t="s">
        <v>16</v>
      </c>
      <c r="G577" s="5" t="s">
        <v>16</v>
      </c>
      <c r="H577" s="5" t="s">
        <v>252</v>
      </c>
      <c r="I577" s="5"/>
      <c r="K577" s="15">
        <v>11.57</v>
      </c>
      <c r="L577" s="1">
        <f>K577</f>
        <v>11.57</v>
      </c>
      <c r="M577" s="15">
        <v>1.59</v>
      </c>
      <c r="N577" s="15">
        <v>182.69999999999899</v>
      </c>
      <c r="P577" s="1">
        <f>N577</f>
        <v>182.69999999999899</v>
      </c>
      <c r="Q577" s="117" t="str">
        <f t="shared" si="299"/>
        <v/>
      </c>
      <c r="T577" s="15">
        <v>12</v>
      </c>
      <c r="U577" s="15">
        <v>0.23999999999999899</v>
      </c>
      <c r="V577" s="15">
        <v>1.58</v>
      </c>
      <c r="W577" s="15"/>
      <c r="X577" s="15"/>
      <c r="AM577" s="39"/>
      <c r="AO577" s="39"/>
      <c r="AP577" s="39"/>
      <c r="AQ577" s="39"/>
      <c r="BF577" s="110"/>
      <c r="BH577" s="1">
        <v>40.845999999999997</v>
      </c>
      <c r="BI577" s="2">
        <v>20.089471655881091</v>
      </c>
      <c r="BJ577" s="2">
        <f t="shared" ref="BJ577:BJ585" si="321">BJ576+BI577</f>
        <v>230.42649738187009</v>
      </c>
      <c r="BK577" s="2">
        <f t="shared" ref="BK577:BK585" si="322">BK576+K577</f>
        <v>157.43999999999969</v>
      </c>
      <c r="BM577" s="23">
        <v>25.4</v>
      </c>
      <c r="BN577" s="23">
        <f>BM577</f>
        <v>25.4</v>
      </c>
      <c r="BO577" s="23">
        <v>1</v>
      </c>
      <c r="BP577" s="1">
        <f t="shared" si="300"/>
        <v>100</v>
      </c>
      <c r="BS577" s="1" t="s">
        <v>183</v>
      </c>
      <c r="BT577" s="1">
        <v>81.148628700000017</v>
      </c>
      <c r="BU577" s="1">
        <v>108</v>
      </c>
      <c r="BV577" s="1">
        <v>54</v>
      </c>
      <c r="BW577" s="1">
        <v>1200</v>
      </c>
      <c r="BX577" s="39">
        <v>-26.851371299999983</v>
      </c>
      <c r="BY577" s="1">
        <f t="shared" si="312"/>
        <v>0</v>
      </c>
      <c r="BZ577" s="1">
        <v>60</v>
      </c>
      <c r="CA577" s="1">
        <v>20</v>
      </c>
      <c r="CB577" s="1">
        <f>AVERAGE(6.43,5.92,5.79)</f>
        <v>6.0466666666666669</v>
      </c>
      <c r="CG577" s="39">
        <f t="shared" si="316"/>
        <v>0</v>
      </c>
      <c r="CH577" s="39">
        <f t="shared" si="316"/>
        <v>0</v>
      </c>
      <c r="CI577" s="39">
        <f t="shared" si="316"/>
        <v>0</v>
      </c>
      <c r="CJ577" s="39">
        <f t="shared" si="316"/>
        <v>0</v>
      </c>
      <c r="CK577" s="39">
        <f t="shared" si="316"/>
        <v>0</v>
      </c>
      <c r="CL577" s="39">
        <f t="shared" si="316"/>
        <v>0</v>
      </c>
      <c r="CM577" s="39">
        <f t="shared" si="316"/>
        <v>0</v>
      </c>
      <c r="CO577" s="6"/>
      <c r="CP577" s="6"/>
      <c r="CS577" s="1">
        <f t="shared" si="301"/>
        <v>11.57</v>
      </c>
      <c r="CT577" s="1">
        <f t="shared" si="302"/>
        <v>25.4</v>
      </c>
      <c r="CU577" s="1">
        <f t="shared" si="303"/>
        <v>0</v>
      </c>
      <c r="CV577" s="1">
        <f t="shared" si="304"/>
        <v>20.089471655881091</v>
      </c>
      <c r="CY577" s="1">
        <f t="shared" si="317"/>
        <v>11.57</v>
      </c>
      <c r="CZ577" s="1">
        <f t="shared" si="318"/>
        <v>25.4</v>
      </c>
      <c r="DA577" s="1">
        <f t="shared" si="319"/>
        <v>0</v>
      </c>
      <c r="DB577" s="1">
        <f t="shared" si="320"/>
        <v>20.089471655881091</v>
      </c>
      <c r="DK577" s="1">
        <f t="shared" si="297"/>
        <v>0</v>
      </c>
      <c r="DL577" s="1">
        <f t="shared" si="298"/>
        <v>0</v>
      </c>
    </row>
    <row r="578" spans="1:116" s="1" customFormat="1" ht="15" customHeight="1">
      <c r="A578" s="1">
        <f t="shared" si="305"/>
        <v>27</v>
      </c>
      <c r="B578" s="4">
        <f t="shared" si="306"/>
        <v>41362</v>
      </c>
      <c r="C578" s="4">
        <f t="shared" si="307"/>
        <v>41368</v>
      </c>
      <c r="D578" s="5" t="s">
        <v>22</v>
      </c>
      <c r="E578" s="1">
        <v>6</v>
      </c>
      <c r="F578" s="5" t="s">
        <v>16</v>
      </c>
      <c r="G578" s="5" t="s">
        <v>16</v>
      </c>
      <c r="H578" s="5" t="s">
        <v>252</v>
      </c>
      <c r="I578" s="5">
        <v>1</v>
      </c>
      <c r="K578" s="15">
        <v>5.0899999999999901</v>
      </c>
      <c r="L578" s="1">
        <f>L577+K578</f>
        <v>16.659999999999989</v>
      </c>
      <c r="M578" s="15">
        <v>1.2</v>
      </c>
      <c r="N578" s="15">
        <v>102.54</v>
      </c>
      <c r="P578" s="1">
        <f>P577+N578</f>
        <v>285.23999999999899</v>
      </c>
      <c r="Q578" s="117" t="str">
        <f t="shared" si="299"/>
        <v/>
      </c>
      <c r="S578" s="1">
        <v>20</v>
      </c>
      <c r="T578" s="15">
        <v>12</v>
      </c>
      <c r="U578" s="15">
        <v>0.23999999999999899</v>
      </c>
      <c r="V578" s="15">
        <v>2.00999999999999</v>
      </c>
      <c r="W578" s="15"/>
      <c r="X578" s="15"/>
      <c r="AM578" s="39"/>
      <c r="AO578" s="39"/>
      <c r="AP578" s="39"/>
      <c r="AQ578" s="39"/>
      <c r="BF578" s="110">
        <f t="shared" ref="BF578:BF586" si="323">IF(K578=0,0,IF(BE578&lt;&gt;"",BF577+1,BF577))</f>
        <v>0</v>
      </c>
      <c r="BH578" s="1">
        <v>27.456000000000003</v>
      </c>
      <c r="BI578" s="2">
        <v>18.904740773989701</v>
      </c>
      <c r="BJ578" s="2">
        <f t="shared" si="321"/>
        <v>249.33123815585981</v>
      </c>
      <c r="BK578" s="2">
        <f t="shared" si="322"/>
        <v>162.52999999999969</v>
      </c>
      <c r="BM578" s="23">
        <v>24</v>
      </c>
      <c r="BN578" s="23">
        <f t="shared" ref="BN578:BN586" si="324">BN577+BM578</f>
        <v>49.4</v>
      </c>
      <c r="BO578" s="23">
        <v>1</v>
      </c>
      <c r="BP578" s="1">
        <f t="shared" si="300"/>
        <v>100</v>
      </c>
      <c r="BS578" s="1" t="s">
        <v>197</v>
      </c>
      <c r="BT578" s="1">
        <v>113.26219272</v>
      </c>
      <c r="BU578" s="1">
        <v>108</v>
      </c>
      <c r="BV578" s="1">
        <v>54</v>
      </c>
      <c r="BW578" s="1">
        <v>1200</v>
      </c>
      <c r="BX578" s="39">
        <v>5.2621927200000016</v>
      </c>
      <c r="BY578" s="1">
        <f t="shared" si="312"/>
        <v>0</v>
      </c>
      <c r="BZ578" s="1">
        <v>40</v>
      </c>
      <c r="CA578" s="1">
        <v>62</v>
      </c>
      <c r="CB578" s="1">
        <v>5.85</v>
      </c>
      <c r="CC578" s="1" t="s">
        <v>268</v>
      </c>
      <c r="CD578" s="1" t="s">
        <v>269</v>
      </c>
      <c r="CG578" s="39">
        <f t="shared" si="316"/>
        <v>0</v>
      </c>
      <c r="CH578" s="39">
        <f t="shared" si="316"/>
        <v>0</v>
      </c>
      <c r="CI578" s="39">
        <f t="shared" si="316"/>
        <v>0</v>
      </c>
      <c r="CJ578" s="39">
        <f t="shared" si="316"/>
        <v>0</v>
      </c>
      <c r="CK578" s="39">
        <f t="shared" si="316"/>
        <v>0</v>
      </c>
      <c r="CL578" s="39">
        <f t="shared" si="316"/>
        <v>0</v>
      </c>
      <c r="CM578" s="39">
        <f t="shared" si="316"/>
        <v>0</v>
      </c>
      <c r="CO578" s="6"/>
      <c r="CP578" s="6"/>
      <c r="CS578" s="1">
        <f t="shared" si="301"/>
        <v>5.0899999999999901</v>
      </c>
      <c r="CT578" s="1">
        <f t="shared" si="302"/>
        <v>24</v>
      </c>
      <c r="CU578" s="1">
        <f t="shared" si="303"/>
        <v>0</v>
      </c>
      <c r="CV578" s="1">
        <f t="shared" si="304"/>
        <v>18.904740773989701</v>
      </c>
      <c r="CY578" s="1">
        <f t="shared" si="317"/>
        <v>5.0899999999999901</v>
      </c>
      <c r="CZ578" s="1">
        <f t="shared" si="318"/>
        <v>24</v>
      </c>
      <c r="DA578" s="1">
        <f t="shared" si="319"/>
        <v>0</v>
      </c>
      <c r="DB578" s="1">
        <f t="shared" si="320"/>
        <v>18.904740773989701</v>
      </c>
      <c r="DK578" s="1">
        <f t="shared" si="297"/>
        <v>0</v>
      </c>
      <c r="DL578" s="1">
        <f t="shared" si="298"/>
        <v>0</v>
      </c>
    </row>
    <row r="579" spans="1:116" s="1" customFormat="1" ht="15" customHeight="1">
      <c r="A579" s="1">
        <f t="shared" si="305"/>
        <v>28</v>
      </c>
      <c r="B579" s="4">
        <f t="shared" si="306"/>
        <v>41369</v>
      </c>
      <c r="C579" s="4">
        <f t="shared" si="307"/>
        <v>41375</v>
      </c>
      <c r="D579" s="5" t="s">
        <v>22</v>
      </c>
      <c r="E579" s="1">
        <v>6</v>
      </c>
      <c r="F579" s="5" t="s">
        <v>16</v>
      </c>
      <c r="G579" s="5" t="s">
        <v>16</v>
      </c>
      <c r="H579" s="5" t="s">
        <v>252</v>
      </c>
      <c r="I579" s="5"/>
      <c r="J579" s="5"/>
      <c r="K579" s="15">
        <v>24.94</v>
      </c>
      <c r="L579" s="1">
        <f>L578+K579</f>
        <v>41.599999999999994</v>
      </c>
      <c r="M579" s="15">
        <v>4.96</v>
      </c>
      <c r="N579" s="15">
        <v>1162.3199999999899</v>
      </c>
      <c r="P579" s="1">
        <f>P578+N579</f>
        <v>1447.559999999989</v>
      </c>
      <c r="Q579" s="117" t="str">
        <f t="shared" si="299"/>
        <v/>
      </c>
      <c r="T579" s="15">
        <v>93</v>
      </c>
      <c r="U579" s="15">
        <v>7.5999999999999899</v>
      </c>
      <c r="V579" s="15">
        <v>4.66</v>
      </c>
      <c r="W579" s="15"/>
      <c r="X579" s="15"/>
      <c r="AM579" s="39"/>
      <c r="AO579" s="39"/>
      <c r="AP579" s="39"/>
      <c r="AQ579" s="39"/>
      <c r="BF579" s="110">
        <f t="shared" si="323"/>
        <v>0</v>
      </c>
      <c r="BI579" s="2">
        <v>28.906392435257924</v>
      </c>
      <c r="BJ579" s="2">
        <f t="shared" si="321"/>
        <v>278.23763059111775</v>
      </c>
      <c r="BK579" s="2">
        <f t="shared" si="322"/>
        <v>187.46999999999969</v>
      </c>
      <c r="BM579" s="23">
        <v>22.5</v>
      </c>
      <c r="BN579" s="23">
        <f t="shared" si="324"/>
        <v>71.900000000000006</v>
      </c>
      <c r="BO579" s="23">
        <v>1</v>
      </c>
      <c r="BP579" s="1">
        <f t="shared" si="300"/>
        <v>100</v>
      </c>
      <c r="BS579" s="1" t="s">
        <v>198</v>
      </c>
      <c r="BT579" s="1">
        <v>105.23380171500001</v>
      </c>
      <c r="BU579" s="1">
        <v>108</v>
      </c>
      <c r="BV579" s="1">
        <v>54</v>
      </c>
      <c r="BW579" s="1">
        <v>1200</v>
      </c>
      <c r="BX579" s="39">
        <v>-2.7661982849999873</v>
      </c>
      <c r="BY579" s="1">
        <f t="shared" si="312"/>
        <v>0</v>
      </c>
      <c r="BZ579" s="1">
        <v>50</v>
      </c>
      <c r="CA579" s="1">
        <v>38</v>
      </c>
      <c r="CG579" s="40">
        <v>15.51</v>
      </c>
      <c r="CH579" s="40">
        <v>55.737142857142864</v>
      </c>
      <c r="CI579" s="40">
        <v>1.0542857142857143</v>
      </c>
      <c r="CJ579" s="40">
        <v>16.767142857142858</v>
      </c>
      <c r="CK579" s="40">
        <v>25.419999999999998</v>
      </c>
      <c r="CL579" s="40">
        <v>0</v>
      </c>
      <c r="CM579" s="40">
        <v>1.2314285714285713</v>
      </c>
      <c r="CO579" s="6"/>
      <c r="CP579" s="6"/>
      <c r="CS579" s="1">
        <f t="shared" si="301"/>
        <v>24.94</v>
      </c>
      <c r="CT579" s="1">
        <f t="shared" si="302"/>
        <v>22.5</v>
      </c>
      <c r="CU579" s="1">
        <f t="shared" si="303"/>
        <v>0</v>
      </c>
      <c r="CV579" s="1">
        <f t="shared" si="304"/>
        <v>28.906392435257924</v>
      </c>
      <c r="CY579" s="1">
        <f t="shared" si="317"/>
        <v>170.80999999999969</v>
      </c>
      <c r="CZ579" s="1">
        <f t="shared" si="318"/>
        <v>201.20000000000002</v>
      </c>
      <c r="DA579" s="1">
        <f t="shared" si="319"/>
        <v>0</v>
      </c>
      <c r="DB579" s="1">
        <f t="shared" si="320"/>
        <v>239.24341816124692</v>
      </c>
      <c r="DK579" s="1">
        <f t="shared" si="297"/>
        <v>0</v>
      </c>
      <c r="DL579" s="1">
        <f t="shared" si="298"/>
        <v>0</v>
      </c>
    </row>
    <row r="580" spans="1:116" s="1" customFormat="1" ht="15" customHeight="1">
      <c r="A580" s="1">
        <f t="shared" si="305"/>
        <v>29</v>
      </c>
      <c r="B580" s="4">
        <f t="shared" si="306"/>
        <v>41376</v>
      </c>
      <c r="C580" s="4">
        <f t="shared" si="307"/>
        <v>41382</v>
      </c>
      <c r="D580" s="5" t="s">
        <v>22</v>
      </c>
      <c r="E580" s="1">
        <v>6</v>
      </c>
      <c r="F580" s="5" t="s">
        <v>16</v>
      </c>
      <c r="G580" s="5" t="s">
        <v>16</v>
      </c>
      <c r="H580" s="5" t="s">
        <v>252</v>
      </c>
      <c r="I580" s="5"/>
      <c r="K580" s="15">
        <v>29.44</v>
      </c>
      <c r="L580" s="1">
        <f>L579+K580</f>
        <v>71.039999999999992</v>
      </c>
      <c r="M580" s="15">
        <v>1.31</v>
      </c>
      <c r="N580" s="15">
        <v>1335.4</v>
      </c>
      <c r="P580" s="1">
        <f>P579+N580</f>
        <v>2782.9599999999891</v>
      </c>
      <c r="Q580" s="117" t="str">
        <f t="shared" si="299"/>
        <v/>
      </c>
      <c r="T580" s="15">
        <v>93</v>
      </c>
      <c r="U580" s="15">
        <v>7.5999999999999899</v>
      </c>
      <c r="V580" s="15">
        <v>4.54</v>
      </c>
      <c r="W580" s="15">
        <v>23.64</v>
      </c>
      <c r="X580" s="15">
        <v>56.57</v>
      </c>
      <c r="AM580" s="39"/>
      <c r="AO580" s="39"/>
      <c r="AP580" s="39"/>
      <c r="AQ580" s="39"/>
      <c r="BF580" s="110">
        <f t="shared" si="323"/>
        <v>0</v>
      </c>
      <c r="BI580" s="2">
        <v>27.647449951739254</v>
      </c>
      <c r="BJ580" s="2">
        <f t="shared" si="321"/>
        <v>305.885080542857</v>
      </c>
      <c r="BK580" s="2">
        <f t="shared" si="322"/>
        <v>216.90999999999968</v>
      </c>
      <c r="BM580" s="23">
        <v>21</v>
      </c>
      <c r="BN580" s="23">
        <f t="shared" si="324"/>
        <v>92.9</v>
      </c>
      <c r="BO580" s="23">
        <v>1</v>
      </c>
      <c r="BP580" s="1">
        <f t="shared" si="300"/>
        <v>100</v>
      </c>
      <c r="BS580" s="1" t="s">
        <v>202</v>
      </c>
      <c r="BT580" s="1">
        <v>95.51522313000001</v>
      </c>
      <c r="BU580" s="1">
        <v>108</v>
      </c>
      <c r="BV580" s="1">
        <v>54</v>
      </c>
      <c r="BW580" s="1">
        <v>1200</v>
      </c>
      <c r="BX580" s="39">
        <v>-12.48477686999999</v>
      </c>
      <c r="BY580" s="1">
        <f t="shared" si="312"/>
        <v>0</v>
      </c>
      <c r="BZ580" s="1">
        <v>55</v>
      </c>
      <c r="CA580" s="1">
        <v>20</v>
      </c>
      <c r="CG580" s="40">
        <v>19.134285714285713</v>
      </c>
      <c r="CH580" s="40">
        <v>55.631428571428572</v>
      </c>
      <c r="CI580" s="40">
        <v>1.2857142857142858</v>
      </c>
      <c r="CJ580" s="40">
        <v>13.659999999999998</v>
      </c>
      <c r="CK580" s="40">
        <v>25.159999999999997</v>
      </c>
      <c r="CL580" s="40">
        <v>0</v>
      </c>
      <c r="CM580" s="40">
        <v>1.4285714285714288</v>
      </c>
      <c r="CO580" s="6"/>
      <c r="CP580" s="6"/>
      <c r="CS580" s="1">
        <f t="shared" si="301"/>
        <v>29.44</v>
      </c>
      <c r="CT580" s="1">
        <f t="shared" si="302"/>
        <v>21</v>
      </c>
      <c r="CU580" s="1">
        <f t="shared" si="303"/>
        <v>0</v>
      </c>
      <c r="CV580" s="1">
        <f t="shared" si="304"/>
        <v>27.647449951739254</v>
      </c>
      <c r="CY580" s="1">
        <f t="shared" si="317"/>
        <v>41.010000000000005</v>
      </c>
      <c r="CZ580" s="1">
        <f t="shared" si="318"/>
        <v>46.4</v>
      </c>
      <c r="DA580" s="1">
        <f t="shared" si="319"/>
        <v>0</v>
      </c>
      <c r="DB580" s="1">
        <f t="shared" si="320"/>
        <v>47.736921607620346</v>
      </c>
      <c r="DK580" s="1">
        <f t="shared" si="297"/>
        <v>0</v>
      </c>
      <c r="DL580" s="1">
        <f t="shared" si="298"/>
        <v>0</v>
      </c>
    </row>
    <row r="581" spans="1:116" s="1" customFormat="1" ht="15" customHeight="1">
      <c r="A581" s="1">
        <f t="shared" si="305"/>
        <v>30</v>
      </c>
      <c r="B581" s="4">
        <f t="shared" si="306"/>
        <v>41383</v>
      </c>
      <c r="C581" s="4">
        <f t="shared" si="307"/>
        <v>41389</v>
      </c>
      <c r="D581" s="5" t="s">
        <v>22</v>
      </c>
      <c r="E581" s="1">
        <v>6</v>
      </c>
      <c r="F581" s="5" t="s">
        <v>16</v>
      </c>
      <c r="G581" s="5" t="s">
        <v>16</v>
      </c>
      <c r="H581" s="5" t="s">
        <v>252</v>
      </c>
      <c r="I581" s="5"/>
      <c r="J581" s="29" t="s">
        <v>167</v>
      </c>
      <c r="K581" s="15">
        <v>14.44</v>
      </c>
      <c r="L581" s="24">
        <f>L580+K581</f>
        <v>85.47999999999999</v>
      </c>
      <c r="M581" s="15">
        <v>5.9999999999999901E-2</v>
      </c>
      <c r="N581" s="15">
        <v>465.85</v>
      </c>
      <c r="P581" s="24">
        <f>P580+N581</f>
        <v>3248.809999999989</v>
      </c>
      <c r="Q581" s="117" t="str">
        <f t="shared" si="299"/>
        <v/>
      </c>
      <c r="T581" s="15">
        <v>50</v>
      </c>
      <c r="U581" s="15">
        <v>1.36</v>
      </c>
      <c r="V581" s="15">
        <v>3.23</v>
      </c>
      <c r="W581" s="15">
        <v>5.26</v>
      </c>
      <c r="X581" s="15">
        <v>6.34</v>
      </c>
      <c r="AM581" s="39"/>
      <c r="AO581" s="39"/>
      <c r="AP581" s="39"/>
      <c r="AQ581" s="39"/>
      <c r="BF581" s="110">
        <f t="shared" si="323"/>
        <v>0</v>
      </c>
      <c r="BI581" s="2">
        <v>15.987309648150267</v>
      </c>
      <c r="BJ581" s="2">
        <f t="shared" si="321"/>
        <v>321.87239019100724</v>
      </c>
      <c r="BK581" s="2">
        <f t="shared" si="322"/>
        <v>231.34999999999968</v>
      </c>
      <c r="BM581" s="23">
        <v>19.7</v>
      </c>
      <c r="BN581" s="23">
        <f t="shared" si="324"/>
        <v>112.60000000000001</v>
      </c>
      <c r="BO581" s="23">
        <v>1</v>
      </c>
      <c r="BP581" s="1">
        <f t="shared" si="300"/>
        <v>100</v>
      </c>
      <c r="BS581" s="1" t="s">
        <v>203</v>
      </c>
      <c r="BT581" s="1">
        <v>99.31814518500002</v>
      </c>
      <c r="BU581" s="1">
        <v>108</v>
      </c>
      <c r="BV581" s="1">
        <v>54</v>
      </c>
      <c r="BW581" s="1">
        <v>1200</v>
      </c>
      <c r="BX581" s="39">
        <v>-8.6818548149999799</v>
      </c>
      <c r="BY581" s="1">
        <f t="shared" si="312"/>
        <v>0</v>
      </c>
      <c r="BZ581" s="1">
        <v>45</v>
      </c>
      <c r="CA581" s="1">
        <v>20</v>
      </c>
      <c r="CG581" s="40">
        <v>13.917142857142858</v>
      </c>
      <c r="CH581" s="40">
        <v>60.752857142857138</v>
      </c>
      <c r="CI581" s="40">
        <v>0.79999999999999993</v>
      </c>
      <c r="CJ581" s="40">
        <v>11.865714285714287</v>
      </c>
      <c r="CK581" s="40">
        <v>17.529999999999998</v>
      </c>
      <c r="CL581" s="40">
        <v>0</v>
      </c>
      <c r="CM581" s="40">
        <v>0.89571428571428569</v>
      </c>
      <c r="CO581" s="6"/>
      <c r="CP581" s="6"/>
      <c r="CS581" s="1">
        <f t="shared" si="301"/>
        <v>14.44</v>
      </c>
      <c r="CT581" s="1">
        <f t="shared" si="302"/>
        <v>19.7</v>
      </c>
      <c r="CU581" s="1">
        <f t="shared" si="303"/>
        <v>0</v>
      </c>
      <c r="CV581" s="1">
        <f t="shared" si="304"/>
        <v>15.987309648150267</v>
      </c>
      <c r="CY581" s="1">
        <f t="shared" si="317"/>
        <v>19.52999999999999</v>
      </c>
      <c r="CZ581" s="1">
        <f t="shared" si="318"/>
        <v>43.7</v>
      </c>
      <c r="DA581" s="1">
        <f t="shared" si="319"/>
        <v>0</v>
      </c>
      <c r="DB581" s="1">
        <f t="shared" si="320"/>
        <v>34.892050422139967</v>
      </c>
      <c r="DK581" s="1">
        <f t="shared" si="297"/>
        <v>0</v>
      </c>
      <c r="DL581" s="1">
        <f t="shared" si="298"/>
        <v>0</v>
      </c>
    </row>
    <row r="582" spans="1:116" s="1" customFormat="1" ht="15" customHeight="1">
      <c r="A582" s="1">
        <f t="shared" si="305"/>
        <v>31</v>
      </c>
      <c r="B582" s="4">
        <f t="shared" si="306"/>
        <v>41390</v>
      </c>
      <c r="C582" s="4">
        <f t="shared" si="307"/>
        <v>41396</v>
      </c>
      <c r="D582" s="5" t="s">
        <v>22</v>
      </c>
      <c r="E582" s="1">
        <v>6</v>
      </c>
      <c r="F582" s="5" t="s">
        <v>16</v>
      </c>
      <c r="G582" s="5" t="s">
        <v>16</v>
      </c>
      <c r="H582" s="5" t="s">
        <v>252</v>
      </c>
      <c r="I582" s="5"/>
      <c r="J582" s="5"/>
      <c r="K582" s="15">
        <v>12.52</v>
      </c>
      <c r="L582" s="1">
        <f>K582</f>
        <v>12.52</v>
      </c>
      <c r="M582" s="15">
        <v>6.0499999999999901</v>
      </c>
      <c r="N582" s="15">
        <v>394.49</v>
      </c>
      <c r="P582" s="1">
        <f>N582</f>
        <v>394.49</v>
      </c>
      <c r="Q582" s="117" t="str">
        <f t="shared" si="299"/>
        <v/>
      </c>
      <c r="T582" s="15">
        <v>46</v>
      </c>
      <c r="U582" s="15">
        <v>1.2</v>
      </c>
      <c r="V582" s="15">
        <v>3.1499999999999901</v>
      </c>
      <c r="W582" s="15">
        <v>6.58</v>
      </c>
      <c r="X582" s="15">
        <v>7.34</v>
      </c>
      <c r="AM582" s="39"/>
      <c r="AO582" s="39"/>
      <c r="AP582" s="39"/>
      <c r="AQ582" s="39"/>
      <c r="BF582" s="110">
        <f t="shared" si="323"/>
        <v>0</v>
      </c>
      <c r="BI582" s="2">
        <v>19.58606105103598</v>
      </c>
      <c r="BJ582" s="2">
        <f t="shared" si="321"/>
        <v>341.45845124204322</v>
      </c>
      <c r="BK582" s="2">
        <f t="shared" si="322"/>
        <v>243.86999999999969</v>
      </c>
      <c r="BM582" s="23">
        <v>18.3</v>
      </c>
      <c r="BN582" s="23">
        <f t="shared" si="324"/>
        <v>130.9</v>
      </c>
      <c r="BO582" s="23">
        <v>1</v>
      </c>
      <c r="BP582" s="1">
        <f t="shared" si="300"/>
        <v>100</v>
      </c>
      <c r="BS582" s="1" t="s">
        <v>204</v>
      </c>
      <c r="BT582" s="1">
        <v>78.613347330000011</v>
      </c>
      <c r="BU582" s="1">
        <v>108</v>
      </c>
      <c r="BV582" s="1">
        <v>54</v>
      </c>
      <c r="BW582" s="1">
        <v>1200</v>
      </c>
      <c r="BX582" s="39">
        <v>-29.386652669999989</v>
      </c>
      <c r="BY582" s="1">
        <f t="shared" si="312"/>
        <v>0</v>
      </c>
      <c r="BZ582" s="1">
        <v>60</v>
      </c>
      <c r="CA582" s="1">
        <v>0</v>
      </c>
      <c r="CG582" s="40">
        <v>16.511428571428574</v>
      </c>
      <c r="CH582" s="40">
        <v>52.027142857142849</v>
      </c>
      <c r="CI582" s="40">
        <v>1.3057142857142858</v>
      </c>
      <c r="CJ582" s="40">
        <v>12.680000000000001</v>
      </c>
      <c r="CK582" s="40">
        <v>21.089999999999996</v>
      </c>
      <c r="CL582" s="40">
        <v>0</v>
      </c>
      <c r="CM582" s="40">
        <v>0.80142857142857138</v>
      </c>
      <c r="CO582" s="6"/>
      <c r="CP582" s="6"/>
      <c r="CS582" s="1">
        <f t="shared" si="301"/>
        <v>12.52</v>
      </c>
      <c r="CT582" s="1">
        <f t="shared" si="302"/>
        <v>18.3</v>
      </c>
      <c r="CU582" s="1">
        <f t="shared" si="303"/>
        <v>0</v>
      </c>
      <c r="CV582" s="1">
        <f t="shared" si="304"/>
        <v>19.58606105103598</v>
      </c>
      <c r="CY582" s="1">
        <f t="shared" si="317"/>
        <v>183.3299999999997</v>
      </c>
      <c r="CZ582" s="1">
        <f t="shared" si="318"/>
        <v>219.50000000000003</v>
      </c>
      <c r="DA582" s="1">
        <f t="shared" si="319"/>
        <v>0</v>
      </c>
      <c r="DB582" s="1">
        <f t="shared" si="320"/>
        <v>258.82947921228288</v>
      </c>
      <c r="DK582" s="1">
        <f t="shared" si="297"/>
        <v>0</v>
      </c>
      <c r="DL582" s="1">
        <f t="shared" si="298"/>
        <v>0</v>
      </c>
    </row>
    <row r="583" spans="1:116" s="1" customFormat="1" ht="15" customHeight="1">
      <c r="A583" s="1">
        <f t="shared" si="305"/>
        <v>32</v>
      </c>
      <c r="B583" s="4">
        <f t="shared" si="306"/>
        <v>41397</v>
      </c>
      <c r="C583" s="4">
        <f t="shared" si="307"/>
        <v>41403</v>
      </c>
      <c r="D583" s="5" t="s">
        <v>22</v>
      </c>
      <c r="E583" s="1">
        <v>6</v>
      </c>
      <c r="F583" s="5" t="s">
        <v>16</v>
      </c>
      <c r="G583" s="5" t="s">
        <v>16</v>
      </c>
      <c r="H583" s="5" t="s">
        <v>252</v>
      </c>
      <c r="I583" s="5"/>
      <c r="J583" s="5"/>
      <c r="K583" s="15">
        <v>16.719999999999899</v>
      </c>
      <c r="L583" s="1">
        <f>L582+K583</f>
        <v>29.239999999999899</v>
      </c>
      <c r="M583" s="15">
        <v>0</v>
      </c>
      <c r="N583" s="15">
        <v>478.33999999999901</v>
      </c>
      <c r="P583" s="1">
        <f>P582+N583</f>
        <v>872.82999999999902</v>
      </c>
      <c r="Q583" s="117" t="str">
        <f t="shared" si="299"/>
        <v/>
      </c>
      <c r="T583" s="15">
        <v>46</v>
      </c>
      <c r="U583" s="15">
        <v>1.2</v>
      </c>
      <c r="V583" s="15">
        <v>2.8599999999999901</v>
      </c>
      <c r="W583" s="15">
        <v>12.28</v>
      </c>
      <c r="X583" s="15">
        <v>22.12</v>
      </c>
      <c r="AM583" s="39"/>
      <c r="AO583" s="39"/>
      <c r="AP583" s="39"/>
      <c r="AQ583" s="39"/>
      <c r="BF583" s="110">
        <f t="shared" si="323"/>
        <v>0</v>
      </c>
      <c r="BI583" s="14">
        <v>20.181538545244852</v>
      </c>
      <c r="BJ583" s="2">
        <f t="shared" si="321"/>
        <v>361.63998978728807</v>
      </c>
      <c r="BK583" s="2">
        <f t="shared" si="322"/>
        <v>260.58999999999958</v>
      </c>
      <c r="BL583" s="15"/>
      <c r="BM583" s="29">
        <v>17.2</v>
      </c>
      <c r="BN583" s="23">
        <f t="shared" si="324"/>
        <v>148.1</v>
      </c>
      <c r="BO583" s="29">
        <v>1</v>
      </c>
      <c r="BP583" s="1">
        <f t="shared" si="300"/>
        <v>100</v>
      </c>
      <c r="BQ583" s="15"/>
      <c r="BR583" s="15"/>
      <c r="BS583" s="1" t="s">
        <v>205</v>
      </c>
      <c r="BT583" s="1">
        <v>83.68391007000001</v>
      </c>
      <c r="BU583" s="1">
        <v>108</v>
      </c>
      <c r="BV583" s="1">
        <v>54</v>
      </c>
      <c r="BW583" s="1">
        <v>1200</v>
      </c>
      <c r="BX583" s="39">
        <v>-24.31608992999999</v>
      </c>
      <c r="BY583" s="1">
        <f t="shared" si="312"/>
        <v>0</v>
      </c>
      <c r="BZ583" s="1">
        <v>60</v>
      </c>
      <c r="CA583" s="1">
        <v>25</v>
      </c>
      <c r="CB583" s="25"/>
      <c r="CC583" s="15"/>
      <c r="CD583" s="15"/>
      <c r="CE583" s="15"/>
      <c r="CF583" s="15"/>
      <c r="CG583" s="40">
        <v>11.912857142857144</v>
      </c>
      <c r="CH583" s="40">
        <v>50.888571428571424</v>
      </c>
      <c r="CI583" s="40">
        <v>1.06</v>
      </c>
      <c r="CJ583" s="40">
        <v>13.141428571428573</v>
      </c>
      <c r="CK583" s="40">
        <v>21.32</v>
      </c>
      <c r="CL583" s="40">
        <v>0</v>
      </c>
      <c r="CM583" s="40">
        <v>1.5757142857142858</v>
      </c>
      <c r="CO583" s="6"/>
      <c r="CP583" s="6"/>
      <c r="CS583" s="1">
        <f t="shared" si="301"/>
        <v>16.719999999999899</v>
      </c>
      <c r="CT583" s="1">
        <f t="shared" si="302"/>
        <v>17.2</v>
      </c>
      <c r="CU583" s="1">
        <f t="shared" si="303"/>
        <v>0</v>
      </c>
      <c r="CV583" s="1">
        <f t="shared" si="304"/>
        <v>20.181538545244852</v>
      </c>
      <c r="CY583" s="1">
        <f t="shared" si="317"/>
        <v>57.729999999999905</v>
      </c>
      <c r="CZ583" s="1">
        <f t="shared" si="318"/>
        <v>63.599999999999994</v>
      </c>
      <c r="DA583" s="1">
        <f t="shared" si="319"/>
        <v>0</v>
      </c>
      <c r="DB583" s="1">
        <f t="shared" si="320"/>
        <v>67.918460152865194</v>
      </c>
      <c r="DK583" s="1">
        <f t="shared" si="297"/>
        <v>0</v>
      </c>
      <c r="DL583" s="1">
        <f t="shared" si="298"/>
        <v>0</v>
      </c>
    </row>
    <row r="584" spans="1:116" s="1" customFormat="1" ht="15" customHeight="1">
      <c r="A584" s="1">
        <f t="shared" si="305"/>
        <v>33</v>
      </c>
      <c r="B584" s="4">
        <f t="shared" si="306"/>
        <v>41404</v>
      </c>
      <c r="C584" s="4">
        <f t="shared" si="307"/>
        <v>41410</v>
      </c>
      <c r="D584" s="5" t="s">
        <v>22</v>
      </c>
      <c r="E584" s="1">
        <v>6</v>
      </c>
      <c r="F584" s="5" t="s">
        <v>16</v>
      </c>
      <c r="G584" s="5" t="s">
        <v>16</v>
      </c>
      <c r="H584" s="5" t="s">
        <v>252</v>
      </c>
      <c r="I584" s="5"/>
      <c r="J584" s="5"/>
      <c r="K584" s="15">
        <v>14.33</v>
      </c>
      <c r="L584" s="1">
        <f>L583+K584</f>
        <v>43.569999999999901</v>
      </c>
      <c r="M584" s="15">
        <v>4.4299999999999899</v>
      </c>
      <c r="N584" s="15">
        <v>542.03999999999905</v>
      </c>
      <c r="P584" s="1">
        <f>P583+N584</f>
        <v>1414.8699999999981</v>
      </c>
      <c r="Q584" s="117" t="str">
        <f t="shared" si="299"/>
        <v/>
      </c>
      <c r="T584" s="15">
        <v>71.999999999999901</v>
      </c>
      <c r="U584" s="15">
        <v>2.91</v>
      </c>
      <c r="V584" s="15">
        <v>3.77999999999999</v>
      </c>
      <c r="W584" s="15"/>
      <c r="X584" s="15"/>
      <c r="AM584" s="39"/>
      <c r="AO584" s="39"/>
      <c r="AP584" s="39"/>
      <c r="AQ584" s="39"/>
      <c r="AY584" s="1">
        <v>0.2</v>
      </c>
      <c r="BF584" s="110">
        <f t="shared" si="323"/>
        <v>0</v>
      </c>
      <c r="BI584" s="14">
        <v>17.314135373413645</v>
      </c>
      <c r="BJ584" s="2">
        <f t="shared" si="321"/>
        <v>378.95412516070172</v>
      </c>
      <c r="BK584" s="2">
        <f t="shared" si="322"/>
        <v>274.91999999999956</v>
      </c>
      <c r="BL584" s="15"/>
      <c r="BM584" s="29">
        <v>16.100000000000001</v>
      </c>
      <c r="BN584" s="23">
        <f t="shared" si="324"/>
        <v>164.2</v>
      </c>
      <c r="BO584" s="29">
        <v>1</v>
      </c>
      <c r="BP584" s="1">
        <f t="shared" si="300"/>
        <v>100</v>
      </c>
      <c r="BQ584" s="15"/>
      <c r="BR584" s="15"/>
      <c r="BS584" s="1" t="s">
        <v>206</v>
      </c>
      <c r="BT584" s="1">
        <v>87.909379020000017</v>
      </c>
      <c r="BU584" s="1">
        <v>108</v>
      </c>
      <c r="BV584" s="1">
        <v>54</v>
      </c>
      <c r="BW584" s="1">
        <v>1200</v>
      </c>
      <c r="BX584" s="39">
        <v>-20.090620979999983</v>
      </c>
      <c r="BY584" s="1">
        <f t="shared" si="312"/>
        <v>0</v>
      </c>
      <c r="BZ584" s="1">
        <v>45</v>
      </c>
      <c r="CA584" s="1">
        <v>15</v>
      </c>
      <c r="CB584" s="25"/>
      <c r="CC584" s="15"/>
      <c r="CD584" s="15"/>
      <c r="CE584" s="15"/>
      <c r="CF584" s="15"/>
      <c r="CG584" s="40">
        <v>12.858571428571427</v>
      </c>
      <c r="CH584" s="40">
        <v>51.79</v>
      </c>
      <c r="CI584" s="40">
        <v>1.0457142857142858</v>
      </c>
      <c r="CJ584" s="40">
        <v>11.762857142857143</v>
      </c>
      <c r="CK584" s="40">
        <v>18.54</v>
      </c>
      <c r="CL584" s="40">
        <v>0</v>
      </c>
      <c r="CM584" s="40">
        <v>1.2842857142857143</v>
      </c>
      <c r="CO584" s="6"/>
      <c r="CP584" s="6"/>
      <c r="CS584" s="1">
        <f t="shared" si="301"/>
        <v>14.33</v>
      </c>
      <c r="CT584" s="1">
        <f t="shared" si="302"/>
        <v>16.100000000000001</v>
      </c>
      <c r="CU584" s="1">
        <f t="shared" si="303"/>
        <v>0</v>
      </c>
      <c r="CV584" s="1">
        <f t="shared" si="304"/>
        <v>17.314135373413645</v>
      </c>
      <c r="CY584" s="1">
        <f t="shared" si="317"/>
        <v>33.859999999999992</v>
      </c>
      <c r="CZ584" s="1">
        <f t="shared" si="318"/>
        <v>59.800000000000004</v>
      </c>
      <c r="DA584" s="1">
        <f t="shared" si="319"/>
        <v>0</v>
      </c>
      <c r="DB584" s="1">
        <f t="shared" si="320"/>
        <v>52.206185795553608</v>
      </c>
      <c r="DK584" s="1">
        <f t="shared" si="297"/>
        <v>0</v>
      </c>
      <c r="DL584" s="1">
        <f t="shared" si="298"/>
        <v>0</v>
      </c>
    </row>
    <row r="585" spans="1:116" s="1" customFormat="1" ht="15" customHeight="1">
      <c r="A585" s="1">
        <f t="shared" si="305"/>
        <v>34</v>
      </c>
      <c r="B585" s="4">
        <f t="shared" si="306"/>
        <v>41411</v>
      </c>
      <c r="C585" s="4">
        <f t="shared" si="307"/>
        <v>41417</v>
      </c>
      <c r="D585" s="5" t="s">
        <v>22</v>
      </c>
      <c r="E585" s="1">
        <v>6</v>
      </c>
      <c r="F585" s="5" t="s">
        <v>16</v>
      </c>
      <c r="G585" s="5" t="s">
        <v>16</v>
      </c>
      <c r="H585" s="5" t="s">
        <v>252</v>
      </c>
      <c r="I585" s="5"/>
      <c r="J585" s="5"/>
      <c r="K585" s="15">
        <v>15.22</v>
      </c>
      <c r="L585" s="1">
        <f>L584+K585</f>
        <v>58.7899999999999</v>
      </c>
      <c r="M585" s="15">
        <v>4.2699999999999898</v>
      </c>
      <c r="N585" s="15">
        <v>587.92999999999904</v>
      </c>
      <c r="P585" s="1">
        <f>P584+N585</f>
        <v>2002.799999999997</v>
      </c>
      <c r="Q585" s="117" t="str">
        <f t="shared" si="299"/>
        <v/>
      </c>
      <c r="T585" s="15">
        <v>87</v>
      </c>
      <c r="U585" s="15">
        <v>7.46</v>
      </c>
      <c r="V585" s="15">
        <v>3.8599999999999901</v>
      </c>
      <c r="W585" s="15">
        <v>19.03</v>
      </c>
      <c r="X585" s="15">
        <v>45.36</v>
      </c>
      <c r="AM585" s="39"/>
      <c r="AO585" s="39"/>
      <c r="AP585" s="39"/>
      <c r="AQ585" s="39"/>
      <c r="BF585" s="110">
        <f t="shared" si="323"/>
        <v>0</v>
      </c>
      <c r="BI585" s="14">
        <v>16.583248670756618</v>
      </c>
      <c r="BJ585" s="2">
        <f t="shared" si="321"/>
        <v>395.53737383145835</v>
      </c>
      <c r="BK585" s="2">
        <f t="shared" si="322"/>
        <v>290.13999999999959</v>
      </c>
      <c r="BL585" s="15"/>
      <c r="BM585" s="29">
        <v>15.1</v>
      </c>
      <c r="BN585" s="23">
        <f t="shared" si="324"/>
        <v>179.29999999999998</v>
      </c>
      <c r="BO585" s="29">
        <v>1</v>
      </c>
      <c r="BP585" s="1">
        <f t="shared" si="300"/>
        <v>100</v>
      </c>
      <c r="BQ585" s="15"/>
      <c r="BR585" s="15"/>
      <c r="BS585" s="15"/>
      <c r="BT585" s="15"/>
      <c r="BU585" s="15"/>
      <c r="BV585" s="15"/>
      <c r="BW585" s="15"/>
      <c r="BX585" s="40"/>
      <c r="BY585" s="1">
        <f t="shared" si="312"/>
        <v>0</v>
      </c>
      <c r="BZ585" s="15"/>
      <c r="CA585" s="15"/>
      <c r="CB585" s="25"/>
      <c r="CC585" s="15"/>
      <c r="CD585" s="15"/>
      <c r="CE585" s="15"/>
      <c r="CF585" s="15"/>
      <c r="CG585" s="40">
        <v>14.55857142857143</v>
      </c>
      <c r="CH585" s="40">
        <v>57.211428571428577</v>
      </c>
      <c r="CI585" s="40">
        <v>0.88285714285714278</v>
      </c>
      <c r="CJ585" s="40">
        <v>10.261428571428571</v>
      </c>
      <c r="CK585" s="40">
        <v>15.91</v>
      </c>
      <c r="CL585" s="40">
        <v>0</v>
      </c>
      <c r="CM585" s="40">
        <v>1.2657142857142856</v>
      </c>
      <c r="CO585" s="6"/>
      <c r="CP585" s="6"/>
      <c r="CS585" s="1">
        <f t="shared" si="301"/>
        <v>15.22</v>
      </c>
      <c r="CT585" s="1">
        <f t="shared" si="302"/>
        <v>15.1</v>
      </c>
      <c r="CU585" s="1">
        <f t="shared" si="303"/>
        <v>0</v>
      </c>
      <c r="CV585" s="1">
        <f t="shared" si="304"/>
        <v>16.583248670756618</v>
      </c>
      <c r="CY585" s="1">
        <f t="shared" si="317"/>
        <v>198.5499999999997</v>
      </c>
      <c r="CZ585" s="1">
        <f t="shared" si="318"/>
        <v>234.60000000000002</v>
      </c>
      <c r="DA585" s="1">
        <f t="shared" si="319"/>
        <v>0</v>
      </c>
      <c r="DB585" s="1">
        <f t="shared" si="320"/>
        <v>275.41272788303951</v>
      </c>
      <c r="DK585" s="1">
        <f t="shared" si="297"/>
        <v>0</v>
      </c>
      <c r="DL585" s="1">
        <f t="shared" si="298"/>
        <v>0</v>
      </c>
    </row>
    <row r="586" spans="1:116" s="1" customFormat="1" ht="15" customHeight="1">
      <c r="A586" s="1">
        <f t="shared" si="305"/>
        <v>35</v>
      </c>
      <c r="B586" s="4">
        <f t="shared" si="306"/>
        <v>41418</v>
      </c>
      <c r="C586" s="4">
        <f t="shared" si="307"/>
        <v>41424</v>
      </c>
      <c r="D586" s="5" t="s">
        <v>22</v>
      </c>
      <c r="E586" s="1">
        <v>6</v>
      </c>
      <c r="F586" s="5" t="s">
        <v>16</v>
      </c>
      <c r="G586" s="5" t="s">
        <v>16</v>
      </c>
      <c r="H586" s="5" t="s">
        <v>252</v>
      </c>
      <c r="I586" s="5"/>
      <c r="J586" s="5"/>
      <c r="K586" s="15">
        <v>15.57</v>
      </c>
      <c r="L586" s="1">
        <f>L585+K586</f>
        <v>74.3599999999999</v>
      </c>
      <c r="M586" s="15">
        <v>5.45</v>
      </c>
      <c r="N586" s="15">
        <v>528.13999999999896</v>
      </c>
      <c r="P586" s="1">
        <f>P585+N586</f>
        <v>2530.939999999996</v>
      </c>
      <c r="Q586" s="117" t="str">
        <f t="shared" si="299"/>
        <v/>
      </c>
      <c r="T586" s="15">
        <v>87</v>
      </c>
      <c r="U586" s="15">
        <v>7.46</v>
      </c>
      <c r="V586" s="15">
        <v>3.39</v>
      </c>
      <c r="W586" s="15">
        <v>17.04</v>
      </c>
      <c r="X586" s="15">
        <v>0.82</v>
      </c>
      <c r="AM586" s="39"/>
      <c r="AO586" s="39"/>
      <c r="AP586" s="39"/>
      <c r="AQ586" s="39"/>
      <c r="BF586" s="110">
        <f t="shared" si="323"/>
        <v>0</v>
      </c>
      <c r="BI586" s="15"/>
      <c r="BJ586" s="15"/>
      <c r="BK586" s="15"/>
      <c r="BL586" s="15"/>
      <c r="BM586" s="29">
        <v>14.4</v>
      </c>
      <c r="BN586" s="23">
        <f t="shared" si="324"/>
        <v>193.7</v>
      </c>
      <c r="BO586" s="29">
        <v>1</v>
      </c>
      <c r="BP586" s="1">
        <f t="shared" si="300"/>
        <v>100</v>
      </c>
      <c r="BQ586" s="15"/>
      <c r="BR586" s="15"/>
      <c r="BS586" s="15"/>
      <c r="BT586" s="15"/>
      <c r="BU586" s="15"/>
      <c r="BV586" s="15"/>
      <c r="BW586" s="15"/>
      <c r="BX586" s="40"/>
      <c r="BY586" s="1">
        <f t="shared" si="312"/>
        <v>0</v>
      </c>
      <c r="BZ586" s="15"/>
      <c r="CA586" s="15"/>
      <c r="CB586" s="25"/>
      <c r="CC586" s="15"/>
      <c r="CD586" s="15"/>
      <c r="CE586" s="15"/>
      <c r="CF586" s="15"/>
      <c r="CG586" s="40">
        <v>14.38</v>
      </c>
      <c r="CH586" s="40">
        <v>52.214285714285715</v>
      </c>
      <c r="CI586" s="40">
        <v>1.077142857142857</v>
      </c>
      <c r="CJ586" s="40">
        <v>7.8142857142857141</v>
      </c>
      <c r="CK586" s="40">
        <v>17.049999999999997</v>
      </c>
      <c r="CL586" s="40">
        <v>0</v>
      </c>
      <c r="CM586" s="40">
        <v>1.705714285714286</v>
      </c>
      <c r="CO586" s="6"/>
      <c r="CP586" s="6"/>
      <c r="CS586" s="1">
        <f t="shared" si="301"/>
        <v>15.57</v>
      </c>
      <c r="CT586" s="1">
        <f t="shared" si="302"/>
        <v>14.4</v>
      </c>
      <c r="CU586" s="1">
        <f t="shared" si="303"/>
        <v>0</v>
      </c>
      <c r="CV586" s="1">
        <f t="shared" si="304"/>
        <v>0</v>
      </c>
      <c r="DK586" s="1">
        <f t="shared" si="297"/>
        <v>0</v>
      </c>
      <c r="DL586" s="1">
        <f t="shared" si="298"/>
        <v>0</v>
      </c>
    </row>
    <row r="587" spans="1:116" s="1" customFormat="1" ht="15" customHeight="1">
      <c r="A587" s="1">
        <v>-17</v>
      </c>
      <c r="B587" s="4">
        <v>41053</v>
      </c>
      <c r="C587" s="4">
        <v>41060</v>
      </c>
      <c r="D587" s="5" t="s">
        <v>85</v>
      </c>
      <c r="E587" s="1">
        <v>2</v>
      </c>
      <c r="AL587" s="23"/>
      <c r="AM587" s="122"/>
      <c r="AN587" s="23"/>
      <c r="AO587" s="39"/>
      <c r="AP587" s="39"/>
      <c r="AQ587" s="39"/>
      <c r="BX587" s="39"/>
      <c r="BY587" s="41"/>
      <c r="DK587" s="1">
        <f t="shared" si="297"/>
        <v>0</v>
      </c>
      <c r="DL587" s="1">
        <f t="shared" si="298"/>
        <v>0</v>
      </c>
    </row>
    <row r="588" spans="1:116" s="1" customFormat="1" ht="15" customHeight="1">
      <c r="A588" s="1">
        <v>-16</v>
      </c>
      <c r="B588" s="4">
        <v>41060</v>
      </c>
      <c r="C588" s="4">
        <v>41067</v>
      </c>
      <c r="D588" s="5" t="s">
        <v>85</v>
      </c>
      <c r="E588" s="1">
        <v>2</v>
      </c>
      <c r="AL588" s="23"/>
      <c r="AM588" s="122"/>
      <c r="AN588" s="23"/>
      <c r="AO588" s="39"/>
      <c r="AP588" s="39"/>
      <c r="AQ588" s="39"/>
      <c r="BX588" s="39"/>
      <c r="BY588" s="41"/>
      <c r="DK588" s="1">
        <f t="shared" si="297"/>
        <v>0</v>
      </c>
      <c r="DL588" s="1">
        <f t="shared" si="298"/>
        <v>0</v>
      </c>
    </row>
    <row r="589" spans="1:116" s="1" customFormat="1" ht="15" customHeight="1">
      <c r="A589" s="1">
        <v>-15</v>
      </c>
      <c r="B589" s="4">
        <v>41067</v>
      </c>
      <c r="C589" s="4">
        <v>41074</v>
      </c>
      <c r="D589" s="5" t="s">
        <v>85</v>
      </c>
      <c r="E589" s="1">
        <v>2</v>
      </c>
      <c r="AL589" s="23"/>
      <c r="AM589" s="122"/>
      <c r="AN589" s="23"/>
      <c r="AO589" s="39"/>
      <c r="AP589" s="39"/>
      <c r="AQ589" s="39"/>
      <c r="BX589" s="39"/>
      <c r="BY589" s="41"/>
      <c r="DK589" s="1">
        <f t="shared" si="297"/>
        <v>0</v>
      </c>
      <c r="DL589" s="1">
        <f t="shared" si="298"/>
        <v>0</v>
      </c>
    </row>
    <row r="590" spans="1:116" s="1" customFormat="1" ht="15" customHeight="1">
      <c r="A590" s="1">
        <v>-14</v>
      </c>
      <c r="B590" s="4">
        <v>41074</v>
      </c>
      <c r="C590" s="4">
        <v>41081</v>
      </c>
      <c r="D590" s="5" t="s">
        <v>85</v>
      </c>
      <c r="E590" s="1">
        <v>2</v>
      </c>
      <c r="AL590" s="23"/>
      <c r="AM590" s="122"/>
      <c r="AN590" s="23"/>
      <c r="AO590" s="39"/>
      <c r="AP590" s="39"/>
      <c r="AQ590" s="39"/>
      <c r="BX590" s="39"/>
      <c r="BY590" s="41"/>
      <c r="DK590" s="1">
        <f t="shared" si="297"/>
        <v>0</v>
      </c>
      <c r="DL590" s="1">
        <f t="shared" si="298"/>
        <v>0</v>
      </c>
    </row>
    <row r="591" spans="1:116" s="1" customFormat="1" ht="15" customHeight="1">
      <c r="A591" s="1">
        <v>-13</v>
      </c>
      <c r="B591" s="4">
        <v>41081</v>
      </c>
      <c r="C591" s="4">
        <v>41088</v>
      </c>
      <c r="D591" s="5" t="s">
        <v>85</v>
      </c>
      <c r="E591" s="1">
        <v>2</v>
      </c>
      <c r="AL591" s="23"/>
      <c r="AM591" s="122"/>
      <c r="AN591" s="23"/>
      <c r="AO591" s="39"/>
      <c r="AP591" s="39"/>
      <c r="AQ591" s="39"/>
      <c r="BX591" s="39"/>
      <c r="BY591" s="41"/>
      <c r="DK591" s="1">
        <f t="shared" si="297"/>
        <v>0</v>
      </c>
      <c r="DL591" s="1">
        <f t="shared" si="298"/>
        <v>0</v>
      </c>
    </row>
    <row r="592" spans="1:116" s="1" customFormat="1" ht="15" customHeight="1">
      <c r="A592" s="1">
        <v>-12</v>
      </c>
      <c r="B592" s="4">
        <v>41088</v>
      </c>
      <c r="C592" s="4">
        <v>41095</v>
      </c>
      <c r="D592" s="5" t="s">
        <v>85</v>
      </c>
      <c r="E592" s="1">
        <v>2</v>
      </c>
      <c r="AL592" s="23"/>
      <c r="AM592" s="122"/>
      <c r="AN592" s="23"/>
      <c r="AO592" s="39"/>
      <c r="AP592" s="39"/>
      <c r="AQ592" s="39"/>
      <c r="BX592" s="39"/>
      <c r="BY592" s="41"/>
      <c r="DK592" s="1">
        <f t="shared" si="297"/>
        <v>0</v>
      </c>
      <c r="DL592" s="1">
        <f t="shared" si="298"/>
        <v>0</v>
      </c>
    </row>
    <row r="593" spans="1:116" s="1" customFormat="1" ht="15" customHeight="1">
      <c r="A593" s="1">
        <v>-11</v>
      </c>
      <c r="B593" s="4">
        <v>41095</v>
      </c>
      <c r="C593" s="4">
        <v>41102</v>
      </c>
      <c r="D593" s="5" t="s">
        <v>85</v>
      </c>
      <c r="E593" s="1">
        <v>2</v>
      </c>
      <c r="AL593" s="23"/>
      <c r="AM593" s="122"/>
      <c r="AN593" s="23"/>
      <c r="AO593" s="39"/>
      <c r="AP593" s="39"/>
      <c r="AQ593" s="39"/>
      <c r="BX593" s="39"/>
      <c r="BY593" s="41"/>
      <c r="DK593" s="1">
        <f t="shared" si="297"/>
        <v>0</v>
      </c>
      <c r="DL593" s="1">
        <f t="shared" si="298"/>
        <v>0</v>
      </c>
    </row>
    <row r="594" spans="1:116" s="1" customFormat="1" ht="15" customHeight="1">
      <c r="A594" s="1">
        <v>-10</v>
      </c>
      <c r="B594" s="4">
        <v>41102</v>
      </c>
      <c r="C594" s="4">
        <v>41109</v>
      </c>
      <c r="D594" s="5" t="s">
        <v>85</v>
      </c>
      <c r="E594" s="1">
        <v>2</v>
      </c>
      <c r="AL594" s="23"/>
      <c r="AM594" s="122"/>
      <c r="AN594" s="23"/>
      <c r="AO594" s="39"/>
      <c r="AP594" s="39"/>
      <c r="AQ594" s="39"/>
      <c r="BX594" s="39"/>
      <c r="BY594" s="41"/>
      <c r="DK594" s="1">
        <f t="shared" si="297"/>
        <v>0</v>
      </c>
      <c r="DL594" s="1">
        <f t="shared" si="298"/>
        <v>0</v>
      </c>
    </row>
    <row r="595" spans="1:116" s="1" customFormat="1" ht="15" customHeight="1">
      <c r="A595" s="1">
        <v>-9</v>
      </c>
      <c r="B595" s="4">
        <v>41109</v>
      </c>
      <c r="C595" s="4">
        <v>41116</v>
      </c>
      <c r="D595" s="5" t="s">
        <v>85</v>
      </c>
      <c r="E595" s="1">
        <v>2</v>
      </c>
      <c r="AL595" s="23"/>
      <c r="AM595" s="122"/>
      <c r="AN595" s="23"/>
      <c r="AO595" s="39"/>
      <c r="AP595" s="39"/>
      <c r="AQ595" s="39"/>
      <c r="BX595" s="39"/>
      <c r="BY595" s="41"/>
      <c r="DK595" s="1">
        <f t="shared" si="297"/>
        <v>0</v>
      </c>
      <c r="DL595" s="1">
        <f t="shared" si="298"/>
        <v>0</v>
      </c>
    </row>
    <row r="596" spans="1:116" s="1" customFormat="1" ht="15" customHeight="1">
      <c r="A596" s="1">
        <v>-8</v>
      </c>
      <c r="B596" s="4">
        <v>41116</v>
      </c>
      <c r="C596" s="4">
        <v>41123</v>
      </c>
      <c r="D596" s="5" t="s">
        <v>85</v>
      </c>
      <c r="E596" s="1">
        <v>2</v>
      </c>
      <c r="AL596" s="23"/>
      <c r="AM596" s="122"/>
      <c r="AN596" s="23"/>
      <c r="AO596" s="39"/>
      <c r="AP596" s="39"/>
      <c r="AQ596" s="39"/>
      <c r="BX596" s="39"/>
      <c r="BY596" s="41"/>
      <c r="DK596" s="1">
        <f t="shared" si="297"/>
        <v>0</v>
      </c>
      <c r="DL596" s="1">
        <f t="shared" si="298"/>
        <v>0</v>
      </c>
    </row>
    <row r="597" spans="1:116" s="1" customFormat="1" ht="15" customHeight="1">
      <c r="A597" s="1">
        <v>-7</v>
      </c>
      <c r="B597" s="4">
        <v>41123</v>
      </c>
      <c r="C597" s="4">
        <v>41130</v>
      </c>
      <c r="D597" s="5" t="s">
        <v>85</v>
      </c>
      <c r="E597" s="1">
        <v>2</v>
      </c>
      <c r="AL597" s="23"/>
      <c r="AM597" s="122"/>
      <c r="AN597" s="23"/>
      <c r="AO597" s="39"/>
      <c r="AP597" s="39"/>
      <c r="AQ597" s="39"/>
      <c r="BX597" s="39"/>
      <c r="BY597" s="41"/>
      <c r="DK597" s="1">
        <f t="shared" si="297"/>
        <v>0</v>
      </c>
      <c r="DL597" s="1">
        <f t="shared" si="298"/>
        <v>0</v>
      </c>
    </row>
    <row r="598" spans="1:116" s="1" customFormat="1" ht="15" customHeight="1">
      <c r="A598" s="1">
        <v>-6</v>
      </c>
      <c r="B598" s="4">
        <v>41130</v>
      </c>
      <c r="C598" s="4">
        <v>41137</v>
      </c>
      <c r="D598" s="5" t="s">
        <v>85</v>
      </c>
      <c r="E598" s="1">
        <v>2</v>
      </c>
      <c r="AL598" s="23"/>
      <c r="AM598" s="122"/>
      <c r="AN598" s="23"/>
      <c r="AO598" s="39"/>
      <c r="AP598" s="39"/>
      <c r="AQ598" s="39"/>
      <c r="BX598" s="39"/>
      <c r="BY598" s="41"/>
      <c r="DK598" s="1">
        <f t="shared" si="297"/>
        <v>0</v>
      </c>
      <c r="DL598" s="1">
        <f t="shared" si="298"/>
        <v>0</v>
      </c>
    </row>
    <row r="599" spans="1:116" s="1" customFormat="1" ht="15" customHeight="1">
      <c r="A599" s="1">
        <v>-5</v>
      </c>
      <c r="B599" s="4">
        <v>41137</v>
      </c>
      <c r="C599" s="4">
        <v>41144</v>
      </c>
      <c r="D599" s="5" t="s">
        <v>85</v>
      </c>
      <c r="E599" s="1">
        <v>2</v>
      </c>
      <c r="AL599" s="23"/>
      <c r="AM599" s="122"/>
      <c r="AN599" s="23"/>
      <c r="AO599" s="39"/>
      <c r="AP599" s="39"/>
      <c r="AQ599" s="39"/>
      <c r="BX599" s="39"/>
      <c r="BY599" s="41"/>
      <c r="DK599" s="1">
        <f t="shared" si="297"/>
        <v>0</v>
      </c>
      <c r="DL599" s="1">
        <f t="shared" si="298"/>
        <v>0</v>
      </c>
    </row>
    <row r="600" spans="1:116" s="1" customFormat="1" ht="15" customHeight="1">
      <c r="A600" s="1">
        <v>-4</v>
      </c>
      <c r="B600" s="4">
        <v>41144</v>
      </c>
      <c r="C600" s="4">
        <v>41151</v>
      </c>
      <c r="D600" s="5" t="s">
        <v>85</v>
      </c>
      <c r="E600" s="1">
        <v>2</v>
      </c>
      <c r="AL600" s="23"/>
      <c r="AM600" s="122"/>
      <c r="AN600" s="23"/>
      <c r="AO600" s="39"/>
      <c r="AP600" s="39"/>
      <c r="AQ600" s="39"/>
      <c r="BX600" s="39"/>
      <c r="BY600" s="41"/>
      <c r="DK600" s="1">
        <f t="shared" si="297"/>
        <v>0</v>
      </c>
      <c r="DL600" s="1">
        <f t="shared" si="298"/>
        <v>0</v>
      </c>
    </row>
    <row r="601" spans="1:116" s="1" customFormat="1" ht="15" customHeight="1">
      <c r="A601" s="1">
        <v>-3</v>
      </c>
      <c r="B601" s="4">
        <v>41151</v>
      </c>
      <c r="C601" s="4">
        <v>41158</v>
      </c>
      <c r="D601" s="5" t="s">
        <v>85</v>
      </c>
      <c r="E601" s="1">
        <v>2</v>
      </c>
      <c r="AL601" s="23"/>
      <c r="AM601" s="122"/>
      <c r="AN601" s="23"/>
      <c r="AO601" s="39"/>
      <c r="AP601" s="39"/>
      <c r="AQ601" s="39"/>
      <c r="BX601" s="39"/>
      <c r="BY601" s="41"/>
      <c r="DK601" s="1">
        <f t="shared" si="297"/>
        <v>0</v>
      </c>
      <c r="DL601" s="1">
        <f t="shared" si="298"/>
        <v>0</v>
      </c>
    </row>
    <row r="602" spans="1:116" s="1" customFormat="1" ht="12" customHeight="1">
      <c r="A602" s="1">
        <v>-2</v>
      </c>
      <c r="B602" s="4">
        <v>41158</v>
      </c>
      <c r="C602" s="4">
        <v>41165</v>
      </c>
      <c r="D602" s="5" t="s">
        <v>85</v>
      </c>
      <c r="E602" s="1">
        <v>2</v>
      </c>
      <c r="AL602" s="23"/>
      <c r="AM602" s="122"/>
      <c r="AN602" s="23"/>
      <c r="AO602" s="39"/>
      <c r="AP602" s="39"/>
      <c r="AQ602" s="39"/>
      <c r="BX602" s="39"/>
      <c r="BY602" s="41"/>
      <c r="DK602" s="1">
        <f t="shared" si="297"/>
        <v>0</v>
      </c>
      <c r="DL602" s="1">
        <f t="shared" si="298"/>
        <v>0</v>
      </c>
    </row>
    <row r="603" spans="1:116" s="1" customFormat="1" ht="12" customHeight="1">
      <c r="A603" s="1">
        <v>-1</v>
      </c>
      <c r="B603" s="4">
        <v>41165</v>
      </c>
      <c r="C603" s="4">
        <v>41172</v>
      </c>
      <c r="D603" s="5" t="s">
        <v>85</v>
      </c>
      <c r="E603" s="1">
        <v>2</v>
      </c>
      <c r="AL603" s="23"/>
      <c r="AM603" s="122"/>
      <c r="AN603" s="23"/>
      <c r="AO603" s="39"/>
      <c r="AP603" s="39"/>
      <c r="AQ603" s="39"/>
      <c r="BX603" s="39"/>
      <c r="BY603" s="41"/>
      <c r="DK603" s="1">
        <f t="shared" si="297"/>
        <v>0</v>
      </c>
      <c r="DL603" s="1">
        <f t="shared" si="298"/>
        <v>0</v>
      </c>
    </row>
    <row r="604" spans="1:116" s="1" customFormat="1" ht="12" customHeight="1">
      <c r="A604" s="1">
        <v>0</v>
      </c>
      <c r="B604" s="4">
        <v>41172</v>
      </c>
      <c r="C604" s="4">
        <v>41179</v>
      </c>
      <c r="D604" s="5" t="s">
        <v>85</v>
      </c>
      <c r="E604" s="1">
        <v>2</v>
      </c>
      <c r="AL604" s="23"/>
      <c r="AM604" s="122"/>
      <c r="AN604" s="23"/>
      <c r="AO604" s="39"/>
      <c r="AP604" s="39"/>
      <c r="AQ604" s="39"/>
      <c r="BX604" s="39"/>
      <c r="BY604" s="41"/>
      <c r="DK604" s="1">
        <f t="shared" si="297"/>
        <v>0</v>
      </c>
      <c r="DL604" s="1">
        <f t="shared" si="298"/>
        <v>0</v>
      </c>
    </row>
    <row r="605" spans="1:116" s="1" customFormat="1" ht="12" customHeight="1">
      <c r="A605" s="10">
        <v>1</v>
      </c>
      <c r="B605" s="4">
        <v>41180</v>
      </c>
      <c r="C605" s="4">
        <v>41186</v>
      </c>
      <c r="D605" s="5" t="s">
        <v>85</v>
      </c>
      <c r="E605" s="1">
        <v>2</v>
      </c>
      <c r="F605" s="5" t="s">
        <v>52</v>
      </c>
      <c r="G605" s="5" t="s">
        <v>52</v>
      </c>
      <c r="H605" s="5" t="s">
        <v>252</v>
      </c>
      <c r="J605" s="5"/>
      <c r="K605" s="15">
        <v>0.98999999999999899</v>
      </c>
      <c r="L605" s="1">
        <f>K605</f>
        <v>0.98999999999999899</v>
      </c>
      <c r="M605" s="15">
        <v>5.3399999999999901</v>
      </c>
      <c r="N605" s="15">
        <v>0</v>
      </c>
      <c r="Q605" s="109" t="str">
        <f t="shared" ref="Q605:Q639" si="325">IF(AND($BF605=1,$BF604=0),$BE605,IF($BF605=0,"",N605+Q604))</f>
        <v/>
      </c>
      <c r="T605" s="15">
        <v>0</v>
      </c>
      <c r="U605" s="15">
        <v>0.1</v>
      </c>
      <c r="V605" s="15">
        <v>0</v>
      </c>
      <c r="W605" s="15"/>
      <c r="X605" s="15"/>
      <c r="AL605" s="31">
        <v>0</v>
      </c>
      <c r="AM605" s="122"/>
      <c r="AN605" s="23"/>
      <c r="AO605" s="39"/>
      <c r="AP605" s="39"/>
      <c r="AQ605" s="39"/>
      <c r="CG605" s="39"/>
      <c r="CH605" s="39"/>
      <c r="CI605" s="39"/>
      <c r="CJ605" s="39"/>
      <c r="CK605" s="39"/>
      <c r="CL605" s="39"/>
      <c r="CM605" s="39"/>
      <c r="CO605" s="6"/>
      <c r="CP605" s="6"/>
      <c r="CS605" s="1">
        <f t="shared" ref="CS605:CS639" si="326">K605</f>
        <v>0.98999999999999899</v>
      </c>
      <c r="CT605" s="1">
        <f t="shared" ref="CT605:CT639" si="327">BM605</f>
        <v>0</v>
      </c>
      <c r="CU605" s="1">
        <f t="shared" ref="CU605:CU639" si="328">Z605</f>
        <v>0</v>
      </c>
      <c r="CV605" s="1">
        <f t="shared" ref="CV605:CV639" si="329">BI605</f>
        <v>0</v>
      </c>
      <c r="CW605" s="1">
        <f t="shared" ref="CW605:CW639" si="330">BZ605</f>
        <v>0</v>
      </c>
      <c r="CX605" s="1">
        <f t="shared" ref="CX605:CX639" si="331">BY605</f>
        <v>0</v>
      </c>
      <c r="CY605" s="25"/>
      <c r="CZ605" s="25"/>
      <c r="DA605" s="25"/>
      <c r="DB605" s="25"/>
      <c r="DK605" s="1">
        <f t="shared" si="297"/>
        <v>0</v>
      </c>
      <c r="DL605" s="1">
        <f t="shared" si="298"/>
        <v>0</v>
      </c>
    </row>
    <row r="606" spans="1:116" s="1" customFormat="1" ht="12" customHeight="1">
      <c r="A606" s="1">
        <f t="shared" ref="A606:A639" si="332">A605+1</f>
        <v>2</v>
      </c>
      <c r="B606" s="4">
        <f t="shared" ref="B606:B639" si="333">B605+7</f>
        <v>41187</v>
      </c>
      <c r="C606" s="4">
        <f t="shared" ref="C606:C639" si="334">C605+7</f>
        <v>41193</v>
      </c>
      <c r="D606" s="5" t="s">
        <v>85</v>
      </c>
      <c r="E606" s="1">
        <v>2</v>
      </c>
      <c r="F606" s="5" t="s">
        <v>52</v>
      </c>
      <c r="G606" s="5" t="s">
        <v>52</v>
      </c>
      <c r="H606" s="5" t="s">
        <v>252</v>
      </c>
      <c r="I606" s="5"/>
      <c r="J606" s="5"/>
      <c r="K606" s="15">
        <v>0.31</v>
      </c>
      <c r="L606" s="1">
        <f>L605+K606</f>
        <v>1.2999999999999989</v>
      </c>
      <c r="M606" s="15">
        <v>7.3499999999999899</v>
      </c>
      <c r="N606" s="15">
        <v>0</v>
      </c>
      <c r="Q606" s="109" t="str">
        <f t="shared" si="325"/>
        <v/>
      </c>
      <c r="T606" s="15">
        <v>0</v>
      </c>
      <c r="U606" s="15">
        <v>0.1</v>
      </c>
      <c r="V606" s="15">
        <v>0</v>
      </c>
      <c r="W606" s="15">
        <v>1.78</v>
      </c>
      <c r="X606" s="15">
        <v>1.78</v>
      </c>
      <c r="AL606" s="31">
        <v>0</v>
      </c>
      <c r="AM606" s="122"/>
      <c r="AN606" s="23"/>
      <c r="AO606" s="39"/>
      <c r="AP606" s="39"/>
      <c r="AQ606" s="39"/>
      <c r="BF606" s="110">
        <f t="shared" ref="BF606:BF639" si="335">IF(K606=0,0,IF(BE606&lt;&gt;"",BF605+1,BF605))</f>
        <v>0</v>
      </c>
      <c r="BX606" s="39"/>
      <c r="CG606" s="39">
        <f t="shared" ref="CG606:CM615" si="336">CG571</f>
        <v>0</v>
      </c>
      <c r="CH606" s="39">
        <f t="shared" si="336"/>
        <v>0</v>
      </c>
      <c r="CI606" s="39">
        <f t="shared" si="336"/>
        <v>0</v>
      </c>
      <c r="CJ606" s="39">
        <f t="shared" si="336"/>
        <v>0</v>
      </c>
      <c r="CK606" s="39">
        <f t="shared" si="336"/>
        <v>0</v>
      </c>
      <c r="CL606" s="39">
        <f t="shared" si="336"/>
        <v>0</v>
      </c>
      <c r="CM606" s="39">
        <f t="shared" si="336"/>
        <v>0</v>
      </c>
      <c r="CO606" s="6"/>
      <c r="CP606" s="6"/>
      <c r="CS606" s="1">
        <f t="shared" si="326"/>
        <v>0.31</v>
      </c>
      <c r="CT606" s="1">
        <f t="shared" si="327"/>
        <v>0</v>
      </c>
      <c r="CU606" s="1">
        <f t="shared" si="328"/>
        <v>0</v>
      </c>
      <c r="CV606" s="1">
        <f t="shared" si="329"/>
        <v>0</v>
      </c>
      <c r="CW606" s="1">
        <f t="shared" si="330"/>
        <v>0</v>
      </c>
      <c r="CX606" s="1">
        <f t="shared" si="331"/>
        <v>0</v>
      </c>
      <c r="DK606" s="1">
        <f t="shared" si="297"/>
        <v>0</v>
      </c>
      <c r="DL606" s="1">
        <f t="shared" si="298"/>
        <v>0</v>
      </c>
    </row>
    <row r="607" spans="1:116" s="1" customFormat="1" ht="12" customHeight="1">
      <c r="A607" s="1">
        <f t="shared" si="332"/>
        <v>3</v>
      </c>
      <c r="B607" s="4">
        <f t="shared" si="333"/>
        <v>41194</v>
      </c>
      <c r="C607" s="4">
        <f t="shared" si="334"/>
        <v>41200</v>
      </c>
      <c r="D607" s="5" t="s">
        <v>85</v>
      </c>
      <c r="E607" s="1">
        <v>2</v>
      </c>
      <c r="F607" s="5" t="s">
        <v>52</v>
      </c>
      <c r="G607" s="5" t="s">
        <v>52</v>
      </c>
      <c r="H607" s="5" t="s">
        <v>252</v>
      </c>
      <c r="I607" s="5"/>
      <c r="J607" s="5"/>
      <c r="K607" s="15">
        <v>0.26</v>
      </c>
      <c r="L607" s="1">
        <f>L606+K607</f>
        <v>1.5599999999999989</v>
      </c>
      <c r="M607" s="15">
        <v>6.1399999999999899</v>
      </c>
      <c r="N607" s="15">
        <v>0</v>
      </c>
      <c r="Q607" s="109" t="str">
        <f t="shared" si="325"/>
        <v/>
      </c>
      <c r="T607" s="15">
        <v>0</v>
      </c>
      <c r="U607" s="15">
        <v>0.1</v>
      </c>
      <c r="V607" s="15">
        <v>0</v>
      </c>
      <c r="W607" s="15"/>
      <c r="X607" s="15"/>
      <c r="AL607" s="31">
        <v>26.92</v>
      </c>
      <c r="AM607" s="122"/>
      <c r="AN607" s="23"/>
      <c r="AO607" s="39"/>
      <c r="AP607" s="39"/>
      <c r="AQ607" s="39"/>
      <c r="BF607" s="110">
        <f t="shared" si="335"/>
        <v>0</v>
      </c>
      <c r="BX607" s="39"/>
      <c r="CG607" s="39">
        <f t="shared" si="336"/>
        <v>0</v>
      </c>
      <c r="CH607" s="39">
        <f t="shared" si="336"/>
        <v>0</v>
      </c>
      <c r="CI607" s="39">
        <f t="shared" si="336"/>
        <v>0</v>
      </c>
      <c r="CJ607" s="39">
        <f t="shared" si="336"/>
        <v>0</v>
      </c>
      <c r="CK607" s="39">
        <f t="shared" si="336"/>
        <v>0</v>
      </c>
      <c r="CL607" s="39">
        <f t="shared" si="336"/>
        <v>0</v>
      </c>
      <c r="CM607" s="39">
        <f t="shared" si="336"/>
        <v>0</v>
      </c>
      <c r="CO607" s="6"/>
      <c r="CP607" s="6"/>
      <c r="CS607" s="1">
        <f t="shared" si="326"/>
        <v>0.26</v>
      </c>
      <c r="CT607" s="1">
        <f t="shared" si="327"/>
        <v>0</v>
      </c>
      <c r="CU607" s="1">
        <f t="shared" si="328"/>
        <v>0</v>
      </c>
      <c r="CV607" s="1">
        <f t="shared" si="329"/>
        <v>0</v>
      </c>
      <c r="CW607" s="1">
        <f t="shared" si="330"/>
        <v>0</v>
      </c>
      <c r="CX607" s="1">
        <f t="shared" si="331"/>
        <v>0</v>
      </c>
      <c r="DK607" s="1">
        <f t="shared" si="297"/>
        <v>0</v>
      </c>
      <c r="DL607" s="1">
        <f t="shared" si="298"/>
        <v>0</v>
      </c>
    </row>
    <row r="608" spans="1:116" s="1" customFormat="1" ht="12" customHeight="1">
      <c r="A608" s="1">
        <f t="shared" si="332"/>
        <v>4</v>
      </c>
      <c r="B608" s="4">
        <f t="shared" si="333"/>
        <v>41201</v>
      </c>
      <c r="C608" s="4">
        <f t="shared" si="334"/>
        <v>41207</v>
      </c>
      <c r="D608" s="5" t="s">
        <v>85</v>
      </c>
      <c r="E608" s="1">
        <v>2</v>
      </c>
      <c r="F608" s="5" t="s">
        <v>52</v>
      </c>
      <c r="G608" s="5" t="s">
        <v>52</v>
      </c>
      <c r="H608" s="5" t="s">
        <v>252</v>
      </c>
      <c r="I608" s="5"/>
      <c r="J608" s="5"/>
      <c r="K608" s="15">
        <v>7.15</v>
      </c>
      <c r="L608" s="1">
        <f>L607+K608</f>
        <v>8.7099999999999991</v>
      </c>
      <c r="M608" s="15">
        <v>0</v>
      </c>
      <c r="N608" s="15">
        <v>0</v>
      </c>
      <c r="Q608" s="109" t="str">
        <f t="shared" si="325"/>
        <v/>
      </c>
      <c r="T608" s="15">
        <v>0</v>
      </c>
      <c r="U608" s="15">
        <v>0.1</v>
      </c>
      <c r="V608" s="15">
        <v>0</v>
      </c>
      <c r="W608" s="15">
        <v>4.32</v>
      </c>
      <c r="X608" s="15">
        <v>4.32</v>
      </c>
      <c r="AL608" s="31">
        <v>0</v>
      </c>
      <c r="AM608" s="122"/>
      <c r="AN608" s="23"/>
      <c r="AO608" s="39"/>
      <c r="AP608" s="39"/>
      <c r="AQ608" s="39"/>
      <c r="BF608" s="110">
        <f t="shared" si="335"/>
        <v>0</v>
      </c>
      <c r="BX608" s="39"/>
      <c r="CG608" s="39">
        <f t="shared" si="336"/>
        <v>0</v>
      </c>
      <c r="CH608" s="39">
        <f t="shared" si="336"/>
        <v>0</v>
      </c>
      <c r="CI608" s="39">
        <f t="shared" si="336"/>
        <v>0</v>
      </c>
      <c r="CJ608" s="39">
        <f t="shared" si="336"/>
        <v>0</v>
      </c>
      <c r="CK608" s="39">
        <f t="shared" si="336"/>
        <v>0</v>
      </c>
      <c r="CL608" s="39">
        <f t="shared" si="336"/>
        <v>0</v>
      </c>
      <c r="CM608" s="39">
        <f t="shared" si="336"/>
        <v>0</v>
      </c>
      <c r="CO608" s="6"/>
      <c r="CP608" s="6"/>
      <c r="CS608" s="1">
        <f t="shared" si="326"/>
        <v>7.15</v>
      </c>
      <c r="CT608" s="1">
        <f t="shared" si="327"/>
        <v>0</v>
      </c>
      <c r="CU608" s="1">
        <f t="shared" si="328"/>
        <v>0</v>
      </c>
      <c r="CV608" s="1">
        <f t="shared" si="329"/>
        <v>0</v>
      </c>
      <c r="CW608" s="1">
        <f t="shared" si="330"/>
        <v>0</v>
      </c>
      <c r="CX608" s="1">
        <f t="shared" si="331"/>
        <v>0</v>
      </c>
      <c r="DK608" s="1">
        <f t="shared" si="297"/>
        <v>0</v>
      </c>
      <c r="DL608" s="1">
        <f t="shared" si="298"/>
        <v>0</v>
      </c>
    </row>
    <row r="609" spans="1:116" s="1" customFormat="1" ht="12" customHeight="1">
      <c r="A609" s="71">
        <f t="shared" si="332"/>
        <v>5</v>
      </c>
      <c r="B609" s="72">
        <f t="shared" si="333"/>
        <v>41208</v>
      </c>
      <c r="C609" s="72">
        <f t="shared" si="334"/>
        <v>41214</v>
      </c>
      <c r="D609" s="74" t="s">
        <v>85</v>
      </c>
      <c r="E609" s="71">
        <v>2</v>
      </c>
      <c r="F609" s="74" t="s">
        <v>52</v>
      </c>
      <c r="G609" s="74" t="s">
        <v>17</v>
      </c>
      <c r="H609" s="74" t="s">
        <v>252</v>
      </c>
      <c r="I609" s="71" t="s">
        <v>115</v>
      </c>
      <c r="J609" s="74"/>
      <c r="K609" s="76">
        <v>10.8599999999999</v>
      </c>
      <c r="L609" s="71">
        <f>K609</f>
        <v>10.8599999999999</v>
      </c>
      <c r="M609" s="76">
        <v>0</v>
      </c>
      <c r="N609" s="76">
        <v>0</v>
      </c>
      <c r="O609" s="71"/>
      <c r="P609" s="71">
        <f>N609</f>
        <v>0</v>
      </c>
      <c r="Q609" s="77" t="str">
        <f t="shared" si="325"/>
        <v/>
      </c>
      <c r="R609" s="71"/>
      <c r="S609" s="71"/>
      <c r="T609" s="76">
        <v>0</v>
      </c>
      <c r="U609" s="76">
        <v>0.1</v>
      </c>
      <c r="V609" s="76">
        <v>0</v>
      </c>
      <c r="W609" s="76"/>
      <c r="X609" s="76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5">
        <v>4.57</v>
      </c>
      <c r="AM609" s="77"/>
      <c r="AN609" s="71"/>
      <c r="AO609" s="77"/>
      <c r="AP609" s="39"/>
      <c r="AQ609" s="77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111">
        <f t="shared" si="335"/>
        <v>0</v>
      </c>
      <c r="BG609" s="71"/>
      <c r="BH609" s="71"/>
      <c r="BI609" s="71"/>
      <c r="BJ609" s="71"/>
      <c r="BK609" s="71"/>
      <c r="BL609" s="71"/>
      <c r="BM609" s="71"/>
      <c r="BN609" s="71"/>
      <c r="BO609" s="71"/>
      <c r="BP609" s="71"/>
      <c r="BQ609" s="71"/>
      <c r="BR609" s="71"/>
      <c r="BS609" s="71"/>
      <c r="BT609" s="71"/>
      <c r="BU609" s="71"/>
      <c r="BV609" s="71"/>
      <c r="BW609" s="71"/>
      <c r="BX609" s="77"/>
      <c r="BY609" s="71"/>
      <c r="BZ609" s="71"/>
      <c r="CA609" s="71"/>
      <c r="CB609" s="71"/>
      <c r="CC609" s="71"/>
      <c r="CD609" s="71"/>
      <c r="CE609" s="71"/>
      <c r="CF609" s="71"/>
      <c r="CG609" s="77">
        <f t="shared" si="336"/>
        <v>0</v>
      </c>
      <c r="CH609" s="77">
        <f t="shared" si="336"/>
        <v>0</v>
      </c>
      <c r="CI609" s="77">
        <f t="shared" si="336"/>
        <v>0</v>
      </c>
      <c r="CJ609" s="77">
        <f t="shared" si="336"/>
        <v>0</v>
      </c>
      <c r="CK609" s="77">
        <f t="shared" si="336"/>
        <v>0</v>
      </c>
      <c r="CL609" s="77">
        <f t="shared" si="336"/>
        <v>0</v>
      </c>
      <c r="CM609" s="77">
        <f t="shared" si="336"/>
        <v>0</v>
      </c>
      <c r="CN609" s="71"/>
      <c r="CO609" s="79"/>
      <c r="CP609" s="79"/>
      <c r="CQ609" s="71"/>
      <c r="CR609" s="71"/>
      <c r="CS609" s="1">
        <f t="shared" si="326"/>
        <v>10.8599999999999</v>
      </c>
      <c r="CT609" s="1">
        <f t="shared" si="327"/>
        <v>0</v>
      </c>
      <c r="CU609" s="1">
        <f t="shared" si="328"/>
        <v>0</v>
      </c>
      <c r="CV609" s="1">
        <f t="shared" si="329"/>
        <v>0</v>
      </c>
      <c r="CW609" s="1">
        <f t="shared" si="330"/>
        <v>0</v>
      </c>
      <c r="CX609" s="1">
        <f t="shared" si="331"/>
        <v>0</v>
      </c>
      <c r="CY609" s="71">
        <f>CS609</f>
        <v>10.8599999999999</v>
      </c>
      <c r="CZ609" s="71"/>
      <c r="DA609" s="71"/>
      <c r="DB609" s="71"/>
      <c r="DC609" s="71"/>
      <c r="DD609" s="71">
        <f>CX609</f>
        <v>0</v>
      </c>
      <c r="DK609" s="1">
        <f t="shared" si="297"/>
        <v>0</v>
      </c>
      <c r="DL609" s="1">
        <f t="shared" si="298"/>
        <v>0</v>
      </c>
    </row>
    <row r="610" spans="1:116" s="1" customFormat="1" ht="12" customHeight="1">
      <c r="A610" s="1">
        <f t="shared" si="332"/>
        <v>6</v>
      </c>
      <c r="B610" s="4">
        <f t="shared" si="333"/>
        <v>41215</v>
      </c>
      <c r="C610" s="4">
        <f t="shared" si="334"/>
        <v>41221</v>
      </c>
      <c r="D610" s="5" t="s">
        <v>85</v>
      </c>
      <c r="E610" s="1">
        <v>2</v>
      </c>
      <c r="F610" s="5" t="s">
        <v>52</v>
      </c>
      <c r="G610" s="5" t="s">
        <v>17</v>
      </c>
      <c r="H610" s="5" t="s">
        <v>252</v>
      </c>
      <c r="I610" s="5"/>
      <c r="J610" s="5"/>
      <c r="K610" s="15">
        <v>16.7899999999999</v>
      </c>
      <c r="L610" s="1">
        <f t="shared" ref="L610:L639" si="337">L609+K610</f>
        <v>27.6499999999998</v>
      </c>
      <c r="M610" s="15">
        <v>0</v>
      </c>
      <c r="N610" s="15">
        <v>0</v>
      </c>
      <c r="P610" s="1">
        <f t="shared" ref="P610:P639" si="338">P609+N610</f>
        <v>0</v>
      </c>
      <c r="Q610" s="109" t="str">
        <f t="shared" si="325"/>
        <v/>
      </c>
      <c r="T610" s="15">
        <v>0</v>
      </c>
      <c r="U610" s="15">
        <v>0.1</v>
      </c>
      <c r="V610" s="15">
        <v>0</v>
      </c>
      <c r="W610" s="15">
        <v>1.59</v>
      </c>
      <c r="X610" s="15">
        <v>1.59</v>
      </c>
      <c r="AL610" s="31">
        <v>3.81</v>
      </c>
      <c r="AM610" s="122"/>
      <c r="AN610" s="23"/>
      <c r="AO610" s="39"/>
      <c r="AP610" s="39"/>
      <c r="AQ610" s="39"/>
      <c r="BF610" s="110">
        <f t="shared" si="335"/>
        <v>0</v>
      </c>
      <c r="BX610" s="39"/>
      <c r="CG610" s="39">
        <f t="shared" si="336"/>
        <v>0</v>
      </c>
      <c r="CH610" s="39">
        <f t="shared" si="336"/>
        <v>0</v>
      </c>
      <c r="CI610" s="39">
        <f t="shared" si="336"/>
        <v>0</v>
      </c>
      <c r="CJ610" s="39">
        <f t="shared" si="336"/>
        <v>0</v>
      </c>
      <c r="CK610" s="39">
        <f t="shared" si="336"/>
        <v>0</v>
      </c>
      <c r="CL610" s="39">
        <f t="shared" si="336"/>
        <v>0</v>
      </c>
      <c r="CM610" s="39">
        <f t="shared" si="336"/>
        <v>0</v>
      </c>
      <c r="CO610" s="6"/>
      <c r="CP610" s="6"/>
      <c r="CS610" s="1">
        <f t="shared" si="326"/>
        <v>16.7899999999999</v>
      </c>
      <c r="CT610" s="1">
        <f t="shared" si="327"/>
        <v>0</v>
      </c>
      <c r="CU610" s="1">
        <f t="shared" si="328"/>
        <v>0</v>
      </c>
      <c r="CV610" s="1">
        <f t="shared" si="329"/>
        <v>0</v>
      </c>
      <c r="CW610" s="1">
        <f t="shared" si="330"/>
        <v>0</v>
      </c>
      <c r="CX610" s="1">
        <f t="shared" si="331"/>
        <v>0</v>
      </c>
      <c r="CY610" s="1">
        <f t="shared" ref="CY610:CY639" si="339">CY609+CS610</f>
        <v>27.6499999999998</v>
      </c>
      <c r="DD610" s="1">
        <f t="shared" ref="DD610:DD639" si="340">DD609+CX610</f>
        <v>0</v>
      </c>
      <c r="DK610" s="1">
        <f t="shared" si="297"/>
        <v>0</v>
      </c>
      <c r="DL610" s="1">
        <f t="shared" si="298"/>
        <v>0</v>
      </c>
    </row>
    <row r="611" spans="1:116" s="1" customFormat="1" ht="12" customHeight="1">
      <c r="A611" s="1">
        <f t="shared" si="332"/>
        <v>7</v>
      </c>
      <c r="B611" s="4">
        <f t="shared" si="333"/>
        <v>41222</v>
      </c>
      <c r="C611" s="4">
        <f t="shared" si="334"/>
        <v>41228</v>
      </c>
      <c r="D611" s="5" t="s">
        <v>85</v>
      </c>
      <c r="E611" s="1">
        <v>2</v>
      </c>
      <c r="F611" s="5" t="s">
        <v>52</v>
      </c>
      <c r="G611" s="5" t="s">
        <v>17</v>
      </c>
      <c r="H611" s="5" t="s">
        <v>252</v>
      </c>
      <c r="I611" s="5"/>
      <c r="J611" s="5"/>
      <c r="K611" s="15">
        <v>11.88</v>
      </c>
      <c r="L611" s="1">
        <f t="shared" si="337"/>
        <v>39.529999999999802</v>
      </c>
      <c r="M611" s="15">
        <v>0</v>
      </c>
      <c r="N611" s="15">
        <v>0</v>
      </c>
      <c r="P611" s="1">
        <f t="shared" si="338"/>
        <v>0</v>
      </c>
      <c r="Q611" s="109" t="str">
        <f t="shared" si="325"/>
        <v/>
      </c>
      <c r="T611" s="15">
        <v>0</v>
      </c>
      <c r="U611" s="15">
        <v>0.1</v>
      </c>
      <c r="V611" s="15">
        <v>0</v>
      </c>
      <c r="W611" s="15"/>
      <c r="X611" s="15"/>
      <c r="AL611" s="31">
        <v>0.5</v>
      </c>
      <c r="AM611" s="122"/>
      <c r="AN611" s="23"/>
      <c r="AO611" s="39"/>
      <c r="AP611" s="39"/>
      <c r="AQ611" s="39"/>
      <c r="BF611" s="110">
        <f t="shared" si="335"/>
        <v>0</v>
      </c>
      <c r="BX611" s="39"/>
      <c r="BY611" s="1">
        <v>0</v>
      </c>
      <c r="CG611" s="39">
        <f t="shared" si="336"/>
        <v>0</v>
      </c>
      <c r="CH611" s="39">
        <f t="shared" si="336"/>
        <v>0</v>
      </c>
      <c r="CI611" s="39">
        <f t="shared" si="336"/>
        <v>0</v>
      </c>
      <c r="CJ611" s="39">
        <f t="shared" si="336"/>
        <v>0</v>
      </c>
      <c r="CK611" s="39">
        <f t="shared" si="336"/>
        <v>0</v>
      </c>
      <c r="CL611" s="39">
        <f t="shared" si="336"/>
        <v>0</v>
      </c>
      <c r="CM611" s="39">
        <f t="shared" si="336"/>
        <v>0</v>
      </c>
      <c r="CO611" s="6"/>
      <c r="CP611" s="6"/>
      <c r="CS611" s="1">
        <f t="shared" si="326"/>
        <v>11.88</v>
      </c>
      <c r="CT611" s="1">
        <f t="shared" si="327"/>
        <v>0</v>
      </c>
      <c r="CU611" s="1">
        <f t="shared" si="328"/>
        <v>0</v>
      </c>
      <c r="CV611" s="1">
        <f t="shared" si="329"/>
        <v>0</v>
      </c>
      <c r="CW611" s="1">
        <f t="shared" si="330"/>
        <v>0</v>
      </c>
      <c r="CX611" s="1">
        <f t="shared" si="331"/>
        <v>0</v>
      </c>
      <c r="CY611" s="1">
        <f t="shared" si="339"/>
        <v>39.529999999999802</v>
      </c>
      <c r="DD611" s="1">
        <f t="shared" si="340"/>
        <v>0</v>
      </c>
      <c r="DK611" s="1">
        <f t="shared" ref="DK611:DK668" si="341">DI611*1.36</f>
        <v>0</v>
      </c>
      <c r="DL611" s="1">
        <f t="shared" ref="DL611:DL668" si="342">DK611*0.85</f>
        <v>0</v>
      </c>
    </row>
    <row r="612" spans="1:116" s="1" customFormat="1" ht="12" customHeight="1">
      <c r="A612" s="1">
        <f t="shared" si="332"/>
        <v>8</v>
      </c>
      <c r="B612" s="4">
        <f t="shared" si="333"/>
        <v>41229</v>
      </c>
      <c r="C612" s="4">
        <f t="shared" si="334"/>
        <v>41235</v>
      </c>
      <c r="D612" s="5" t="s">
        <v>85</v>
      </c>
      <c r="E612" s="1">
        <v>2</v>
      </c>
      <c r="F612" s="5" t="s">
        <v>52</v>
      </c>
      <c r="G612" s="5" t="s">
        <v>17</v>
      </c>
      <c r="H612" s="5" t="s">
        <v>252</v>
      </c>
      <c r="I612" s="5"/>
      <c r="J612" s="5"/>
      <c r="K612" s="15">
        <v>8.0199999999999907</v>
      </c>
      <c r="L612" s="1">
        <f t="shared" si="337"/>
        <v>47.549999999999791</v>
      </c>
      <c r="M612" s="15">
        <v>0.78</v>
      </c>
      <c r="N612" s="15">
        <v>5.3899999999999899</v>
      </c>
      <c r="P612" s="1">
        <f t="shared" si="338"/>
        <v>5.3899999999999899</v>
      </c>
      <c r="Q612" s="109" t="str">
        <f t="shared" si="325"/>
        <v/>
      </c>
      <c r="T612" s="15">
        <v>0</v>
      </c>
      <c r="U612" s="15">
        <v>0.1</v>
      </c>
      <c r="V612" s="15">
        <v>7.0000000000000007E-2</v>
      </c>
      <c r="W612" s="15">
        <v>1.68</v>
      </c>
      <c r="X612" s="15">
        <v>1.68</v>
      </c>
      <c r="AL612" s="31">
        <v>0.25</v>
      </c>
      <c r="AM612" s="122"/>
      <c r="AN612" s="23"/>
      <c r="AO612" s="39"/>
      <c r="AP612" s="39"/>
      <c r="AQ612" s="39"/>
      <c r="BF612" s="110">
        <f t="shared" si="335"/>
        <v>0</v>
      </c>
      <c r="BX612" s="39"/>
      <c r="BY612" s="1">
        <v>0</v>
      </c>
      <c r="CG612" s="39">
        <f t="shared" si="336"/>
        <v>0</v>
      </c>
      <c r="CH612" s="39">
        <f t="shared" si="336"/>
        <v>0</v>
      </c>
      <c r="CI612" s="39">
        <f t="shared" si="336"/>
        <v>0</v>
      </c>
      <c r="CJ612" s="39">
        <f t="shared" si="336"/>
        <v>0</v>
      </c>
      <c r="CK612" s="39">
        <f t="shared" si="336"/>
        <v>0</v>
      </c>
      <c r="CL612" s="39">
        <f t="shared" si="336"/>
        <v>0</v>
      </c>
      <c r="CM612" s="39">
        <f t="shared" si="336"/>
        <v>0</v>
      </c>
      <c r="CO612" s="6"/>
      <c r="CP612" s="6"/>
      <c r="CS612" s="1">
        <f t="shared" si="326"/>
        <v>8.0199999999999907</v>
      </c>
      <c r="CT612" s="1">
        <f t="shared" si="327"/>
        <v>0</v>
      </c>
      <c r="CU612" s="1">
        <f t="shared" si="328"/>
        <v>0</v>
      </c>
      <c r="CV612" s="1">
        <f t="shared" si="329"/>
        <v>0</v>
      </c>
      <c r="CW612" s="1">
        <f t="shared" si="330"/>
        <v>0</v>
      </c>
      <c r="CX612" s="1">
        <f t="shared" si="331"/>
        <v>0</v>
      </c>
      <c r="CY612" s="1">
        <f t="shared" si="339"/>
        <v>47.549999999999791</v>
      </c>
      <c r="DD612" s="1">
        <f t="shared" si="340"/>
        <v>0</v>
      </c>
      <c r="DK612" s="1">
        <f t="shared" si="341"/>
        <v>0</v>
      </c>
      <c r="DL612" s="1">
        <f t="shared" si="342"/>
        <v>0</v>
      </c>
    </row>
    <row r="613" spans="1:116" s="1" customFormat="1" ht="12" customHeight="1">
      <c r="A613" s="1">
        <f t="shared" si="332"/>
        <v>9</v>
      </c>
      <c r="B613" s="4">
        <f t="shared" si="333"/>
        <v>41236</v>
      </c>
      <c r="C613" s="4">
        <f t="shared" si="334"/>
        <v>41242</v>
      </c>
      <c r="D613" s="5" t="s">
        <v>85</v>
      </c>
      <c r="E613" s="1">
        <v>2</v>
      </c>
      <c r="F613" s="5" t="s">
        <v>52</v>
      </c>
      <c r="G613" s="5" t="s">
        <v>17</v>
      </c>
      <c r="H613" s="5" t="s">
        <v>252</v>
      </c>
      <c r="I613" s="5"/>
      <c r="J613" s="5"/>
      <c r="K613" s="15">
        <v>9.39</v>
      </c>
      <c r="L613" s="1">
        <f t="shared" si="337"/>
        <v>56.939999999999792</v>
      </c>
      <c r="M613" s="15">
        <v>0</v>
      </c>
      <c r="N613" s="15">
        <v>4.95</v>
      </c>
      <c r="P613" s="1">
        <f t="shared" si="338"/>
        <v>10.339999999999989</v>
      </c>
      <c r="Q613" s="109" t="str">
        <f t="shared" si="325"/>
        <v/>
      </c>
      <c r="T613" s="15">
        <v>0</v>
      </c>
      <c r="U613" s="15">
        <v>0.1</v>
      </c>
      <c r="V613" s="15">
        <v>0.05</v>
      </c>
      <c r="W613" s="15"/>
      <c r="X613" s="15"/>
      <c r="AL613" s="31">
        <v>0</v>
      </c>
      <c r="AM613" s="124">
        <v>25</v>
      </c>
      <c r="AN613" s="29"/>
      <c r="AO613" s="39"/>
      <c r="AP613" s="39"/>
      <c r="AQ613" s="39"/>
      <c r="BF613" s="110">
        <f t="shared" si="335"/>
        <v>0</v>
      </c>
      <c r="BX613" s="39"/>
      <c r="BY613" s="1">
        <v>0</v>
      </c>
      <c r="CG613" s="39">
        <f t="shared" si="336"/>
        <v>0</v>
      </c>
      <c r="CH613" s="39">
        <f t="shared" si="336"/>
        <v>0</v>
      </c>
      <c r="CI613" s="39">
        <f t="shared" si="336"/>
        <v>0</v>
      </c>
      <c r="CJ613" s="39">
        <f t="shared" si="336"/>
        <v>0</v>
      </c>
      <c r="CK613" s="39">
        <f t="shared" si="336"/>
        <v>0</v>
      </c>
      <c r="CL613" s="39">
        <f t="shared" si="336"/>
        <v>0</v>
      </c>
      <c r="CM613" s="39">
        <f t="shared" si="336"/>
        <v>0</v>
      </c>
      <c r="CO613" s="6"/>
      <c r="CP613" s="6"/>
      <c r="CS613" s="1">
        <f t="shared" si="326"/>
        <v>9.39</v>
      </c>
      <c r="CT613" s="1">
        <f t="shared" si="327"/>
        <v>0</v>
      </c>
      <c r="CU613" s="1">
        <f t="shared" si="328"/>
        <v>0</v>
      </c>
      <c r="CV613" s="1">
        <f t="shared" si="329"/>
        <v>0</v>
      </c>
      <c r="CW613" s="1">
        <f t="shared" si="330"/>
        <v>0</v>
      </c>
      <c r="CX613" s="1">
        <f t="shared" si="331"/>
        <v>0</v>
      </c>
      <c r="CY613" s="1">
        <f t="shared" si="339"/>
        <v>56.939999999999792</v>
      </c>
      <c r="DD613" s="1">
        <f t="shared" si="340"/>
        <v>0</v>
      </c>
      <c r="DK613" s="1">
        <f t="shared" si="341"/>
        <v>0</v>
      </c>
      <c r="DL613" s="1">
        <f t="shared" si="342"/>
        <v>0</v>
      </c>
    </row>
    <row r="614" spans="1:116" s="1" customFormat="1" ht="12" customHeight="1">
      <c r="A614" s="1">
        <f t="shared" si="332"/>
        <v>10</v>
      </c>
      <c r="B614" s="4">
        <f t="shared" si="333"/>
        <v>41243</v>
      </c>
      <c r="C614" s="4">
        <f t="shared" si="334"/>
        <v>41249</v>
      </c>
      <c r="D614" s="5" t="s">
        <v>85</v>
      </c>
      <c r="E614" s="1">
        <v>2</v>
      </c>
      <c r="F614" s="5" t="s">
        <v>52</v>
      </c>
      <c r="G614" s="5" t="s">
        <v>17</v>
      </c>
      <c r="H614" s="5" t="s">
        <v>252</v>
      </c>
      <c r="I614" s="5"/>
      <c r="J614" s="5"/>
      <c r="K614" s="15">
        <v>13.9499999999999</v>
      </c>
      <c r="L614" s="1">
        <f t="shared" si="337"/>
        <v>70.889999999999688</v>
      </c>
      <c r="M614" s="15">
        <v>0.02</v>
      </c>
      <c r="N614" s="15">
        <v>301.13999999999902</v>
      </c>
      <c r="P614" s="1">
        <f t="shared" si="338"/>
        <v>311.479999999999</v>
      </c>
      <c r="Q614" s="109" t="str">
        <f t="shared" si="325"/>
        <v/>
      </c>
      <c r="T614" s="15">
        <v>14.999999999999899</v>
      </c>
      <c r="U614" s="15">
        <v>0.31</v>
      </c>
      <c r="V614" s="15">
        <v>2.16</v>
      </c>
      <c r="W614" s="15">
        <v>0.39</v>
      </c>
      <c r="X614" s="15">
        <v>0.39</v>
      </c>
      <c r="AL614" s="31">
        <v>56.13</v>
      </c>
      <c r="AM614" s="124">
        <v>25</v>
      </c>
      <c r="AN614" s="29"/>
      <c r="AO614" s="39"/>
      <c r="AP614" s="39"/>
      <c r="AQ614" s="39"/>
      <c r="BF614" s="110">
        <f t="shared" si="335"/>
        <v>0</v>
      </c>
      <c r="BX614" s="39"/>
      <c r="BY614" s="1">
        <v>10.1835</v>
      </c>
      <c r="CG614" s="39">
        <f t="shared" si="336"/>
        <v>15.51</v>
      </c>
      <c r="CH614" s="39">
        <f t="shared" si="336"/>
        <v>55.737142857142864</v>
      </c>
      <c r="CI614" s="39">
        <f t="shared" si="336"/>
        <v>1.0542857142857143</v>
      </c>
      <c r="CJ614" s="39">
        <f t="shared" si="336"/>
        <v>16.767142857142858</v>
      </c>
      <c r="CK614" s="39">
        <f t="shared" si="336"/>
        <v>25.419999999999998</v>
      </c>
      <c r="CL614" s="39">
        <f t="shared" si="336"/>
        <v>0</v>
      </c>
      <c r="CM614" s="39">
        <f t="shared" si="336"/>
        <v>1.2314285714285713</v>
      </c>
      <c r="CO614" s="6"/>
      <c r="CP614" s="6"/>
      <c r="CS614" s="1">
        <f t="shared" si="326"/>
        <v>13.9499999999999</v>
      </c>
      <c r="CT614" s="1">
        <f t="shared" si="327"/>
        <v>0</v>
      </c>
      <c r="CU614" s="1">
        <f t="shared" si="328"/>
        <v>0</v>
      </c>
      <c r="CV614" s="1">
        <f t="shared" si="329"/>
        <v>0</v>
      </c>
      <c r="CW614" s="1">
        <f t="shared" si="330"/>
        <v>0</v>
      </c>
      <c r="CX614" s="1">
        <f t="shared" si="331"/>
        <v>10.1835</v>
      </c>
      <c r="CY614" s="1">
        <f t="shared" si="339"/>
        <v>70.889999999999688</v>
      </c>
      <c r="DD614" s="1">
        <f t="shared" si="340"/>
        <v>10.1835</v>
      </c>
      <c r="DK614" s="1">
        <f t="shared" si="341"/>
        <v>0</v>
      </c>
      <c r="DL614" s="1">
        <f t="shared" si="342"/>
        <v>0</v>
      </c>
    </row>
    <row r="615" spans="1:116" s="1" customFormat="1" ht="12" customHeight="1">
      <c r="A615" s="1">
        <f t="shared" si="332"/>
        <v>11</v>
      </c>
      <c r="B615" s="4">
        <f t="shared" si="333"/>
        <v>41250</v>
      </c>
      <c r="C615" s="4">
        <f t="shared" si="334"/>
        <v>41256</v>
      </c>
      <c r="D615" s="5" t="s">
        <v>85</v>
      </c>
      <c r="E615" s="1">
        <v>2</v>
      </c>
      <c r="F615" s="5" t="s">
        <v>52</v>
      </c>
      <c r="G615" s="5" t="s">
        <v>17</v>
      </c>
      <c r="H615" s="5" t="s">
        <v>252</v>
      </c>
      <c r="I615" s="5"/>
      <c r="J615" s="5"/>
      <c r="K615" s="15">
        <v>26.399999999999899</v>
      </c>
      <c r="L615" s="1">
        <f t="shared" si="337"/>
        <v>97.289999999999594</v>
      </c>
      <c r="M615" s="15">
        <v>0</v>
      </c>
      <c r="N615" s="15">
        <v>306.39999999999901</v>
      </c>
      <c r="P615" s="1">
        <f t="shared" si="338"/>
        <v>617.87999999999806</v>
      </c>
      <c r="Q615" s="109" t="str">
        <f t="shared" si="325"/>
        <v/>
      </c>
      <c r="T615" s="15">
        <v>14.999999999999899</v>
      </c>
      <c r="U615" s="15">
        <v>0.31</v>
      </c>
      <c r="V615" s="15">
        <v>1.1599999999999899</v>
      </c>
      <c r="W615" s="15"/>
      <c r="X615" s="15"/>
      <c r="AL615" s="31">
        <v>1.02</v>
      </c>
      <c r="AM615" s="122">
        <v>30</v>
      </c>
      <c r="AN615" s="23"/>
      <c r="AO615" s="39"/>
      <c r="AP615" s="39"/>
      <c r="AQ615" s="39"/>
      <c r="BF615" s="110">
        <f t="shared" si="335"/>
        <v>0</v>
      </c>
      <c r="BS615" s="1" t="s">
        <v>225</v>
      </c>
      <c r="BT615" s="1">
        <v>114</v>
      </c>
      <c r="BU615" s="1">
        <v>115</v>
      </c>
      <c r="BV615" s="1">
        <v>57.5</v>
      </c>
      <c r="BW615" s="1">
        <v>1200</v>
      </c>
      <c r="BX615" s="1">
        <v>-1</v>
      </c>
      <c r="BY615" s="1">
        <v>13.031000000000001</v>
      </c>
      <c r="CA615" s="1">
        <v>0</v>
      </c>
      <c r="CG615" s="39">
        <f t="shared" si="336"/>
        <v>19.134285714285713</v>
      </c>
      <c r="CH615" s="39">
        <f t="shared" si="336"/>
        <v>55.631428571428572</v>
      </c>
      <c r="CI615" s="39">
        <f t="shared" si="336"/>
        <v>1.2857142857142858</v>
      </c>
      <c r="CJ615" s="39">
        <f t="shared" si="336"/>
        <v>13.659999999999998</v>
      </c>
      <c r="CK615" s="39">
        <f t="shared" si="336"/>
        <v>25.159999999999997</v>
      </c>
      <c r="CL615" s="39">
        <f t="shared" si="336"/>
        <v>0</v>
      </c>
      <c r="CM615" s="39">
        <f t="shared" si="336"/>
        <v>1.4285714285714288</v>
      </c>
      <c r="CO615" s="6"/>
      <c r="CP615" s="6"/>
      <c r="CS615" s="1">
        <f t="shared" si="326"/>
        <v>26.399999999999899</v>
      </c>
      <c r="CT615" s="1">
        <f t="shared" si="327"/>
        <v>0</v>
      </c>
      <c r="CU615" s="1">
        <f t="shared" si="328"/>
        <v>0</v>
      </c>
      <c r="CV615" s="1">
        <f t="shared" si="329"/>
        <v>0</v>
      </c>
      <c r="CW615" s="1">
        <f t="shared" si="330"/>
        <v>0</v>
      </c>
      <c r="CX615" s="1">
        <f t="shared" si="331"/>
        <v>13.031000000000001</v>
      </c>
      <c r="CY615" s="1">
        <f t="shared" si="339"/>
        <v>97.289999999999594</v>
      </c>
      <c r="DD615" s="1">
        <f t="shared" si="340"/>
        <v>23.214500000000001</v>
      </c>
      <c r="DK615" s="1">
        <f t="shared" si="341"/>
        <v>0</v>
      </c>
      <c r="DL615" s="1">
        <f t="shared" si="342"/>
        <v>0</v>
      </c>
    </row>
    <row r="616" spans="1:116" s="1" customFormat="1" ht="12" customHeight="1">
      <c r="A616" s="1">
        <f t="shared" si="332"/>
        <v>12</v>
      </c>
      <c r="B616" s="4">
        <f t="shared" si="333"/>
        <v>41257</v>
      </c>
      <c r="C616" s="4">
        <f t="shared" si="334"/>
        <v>41263</v>
      </c>
      <c r="D616" s="5" t="s">
        <v>85</v>
      </c>
      <c r="E616" s="1">
        <v>2</v>
      </c>
      <c r="F616" s="5" t="s">
        <v>52</v>
      </c>
      <c r="G616" s="5" t="s">
        <v>17</v>
      </c>
      <c r="H616" s="5" t="s">
        <v>252</v>
      </c>
      <c r="I616" s="5"/>
      <c r="J616" s="5"/>
      <c r="K616" s="15">
        <v>50.979999999999897</v>
      </c>
      <c r="L616" s="1">
        <f t="shared" si="337"/>
        <v>148.2699999999995</v>
      </c>
      <c r="M616" s="15">
        <v>0</v>
      </c>
      <c r="N616" s="15">
        <v>1377.5</v>
      </c>
      <c r="P616" s="1">
        <f t="shared" si="338"/>
        <v>1995.3799999999981</v>
      </c>
      <c r="Q616" s="109" t="str">
        <f t="shared" si="325"/>
        <v/>
      </c>
      <c r="T616" s="15">
        <v>57.999999999999893</v>
      </c>
      <c r="U616" s="15">
        <v>1.8</v>
      </c>
      <c r="V616" s="15">
        <v>2.7</v>
      </c>
      <c r="W616" s="15">
        <v>6.18</v>
      </c>
      <c r="X616" s="15">
        <v>8.85</v>
      </c>
      <c r="AL616" s="31">
        <v>54.34</v>
      </c>
      <c r="AM616" s="122">
        <v>24</v>
      </c>
      <c r="AN616" s="23"/>
      <c r="AO616" s="39"/>
      <c r="AP616" s="39"/>
      <c r="AQ616" s="39"/>
      <c r="BF616" s="110">
        <f t="shared" si="335"/>
        <v>0</v>
      </c>
      <c r="BS616" s="1" t="s">
        <v>226</v>
      </c>
      <c r="BT616" s="1">
        <v>116</v>
      </c>
      <c r="BU616" s="1">
        <v>115</v>
      </c>
      <c r="BV616" s="1">
        <v>57.5</v>
      </c>
      <c r="BW616" s="1">
        <v>1200</v>
      </c>
      <c r="BX616" s="1">
        <v>1</v>
      </c>
      <c r="BY616" s="1">
        <v>20.031500000000001</v>
      </c>
      <c r="CA616" s="1">
        <v>24</v>
      </c>
      <c r="CG616" s="39">
        <f t="shared" ref="CG616:CM625" si="343">CG581</f>
        <v>13.917142857142858</v>
      </c>
      <c r="CH616" s="39">
        <f t="shared" si="343"/>
        <v>60.752857142857138</v>
      </c>
      <c r="CI616" s="39">
        <f t="shared" si="343"/>
        <v>0.79999999999999993</v>
      </c>
      <c r="CJ616" s="39">
        <f t="shared" si="343"/>
        <v>11.865714285714287</v>
      </c>
      <c r="CK616" s="39">
        <f t="shared" si="343"/>
        <v>17.529999999999998</v>
      </c>
      <c r="CL616" s="39">
        <f t="shared" si="343"/>
        <v>0</v>
      </c>
      <c r="CM616" s="39">
        <f t="shared" si="343"/>
        <v>0.89571428571428569</v>
      </c>
      <c r="CO616" s="6"/>
      <c r="CP616" s="6"/>
      <c r="CS616" s="1">
        <f t="shared" si="326"/>
        <v>50.979999999999897</v>
      </c>
      <c r="CT616" s="1">
        <f t="shared" si="327"/>
        <v>0</v>
      </c>
      <c r="CU616" s="1">
        <f t="shared" si="328"/>
        <v>0</v>
      </c>
      <c r="CV616" s="1">
        <f t="shared" si="329"/>
        <v>0</v>
      </c>
      <c r="CW616" s="1">
        <f t="shared" si="330"/>
        <v>0</v>
      </c>
      <c r="CX616" s="1">
        <f t="shared" si="331"/>
        <v>20.031500000000001</v>
      </c>
      <c r="CY616" s="1">
        <f t="shared" si="339"/>
        <v>148.2699999999995</v>
      </c>
      <c r="DD616" s="1">
        <f t="shared" si="340"/>
        <v>43.246000000000002</v>
      </c>
      <c r="DK616" s="1">
        <f t="shared" si="341"/>
        <v>0</v>
      </c>
      <c r="DL616" s="1">
        <f t="shared" si="342"/>
        <v>0</v>
      </c>
    </row>
    <row r="617" spans="1:116" s="1" customFormat="1" ht="12" customHeight="1">
      <c r="A617" s="1">
        <f t="shared" si="332"/>
        <v>13</v>
      </c>
      <c r="B617" s="4">
        <f t="shared" si="333"/>
        <v>41264</v>
      </c>
      <c r="C617" s="4">
        <f t="shared" si="334"/>
        <v>41270</v>
      </c>
      <c r="D617" s="5" t="s">
        <v>85</v>
      </c>
      <c r="E617" s="1">
        <v>2</v>
      </c>
      <c r="F617" s="5" t="s">
        <v>52</v>
      </c>
      <c r="G617" s="5" t="s">
        <v>17</v>
      </c>
      <c r="H617" s="5" t="s">
        <v>252</v>
      </c>
      <c r="I617" s="5"/>
      <c r="J617" s="5"/>
      <c r="K617" s="15">
        <v>61.39</v>
      </c>
      <c r="L617" s="1">
        <f t="shared" si="337"/>
        <v>209.65999999999951</v>
      </c>
      <c r="M617" s="15">
        <v>0</v>
      </c>
      <c r="N617" s="15">
        <v>1250.71</v>
      </c>
      <c r="P617" s="1">
        <f t="shared" si="338"/>
        <v>3246.0899999999983</v>
      </c>
      <c r="Q617" s="109" t="str">
        <f t="shared" si="325"/>
        <v/>
      </c>
      <c r="T617" s="15">
        <v>57.999999999999893</v>
      </c>
      <c r="U617" s="15">
        <v>1.8</v>
      </c>
      <c r="V617" s="15">
        <v>2.04</v>
      </c>
      <c r="W617" s="15"/>
      <c r="X617" s="15"/>
      <c r="AL617" s="31">
        <v>8.1300000000000008</v>
      </c>
      <c r="AM617" s="122">
        <v>24</v>
      </c>
      <c r="AN617" s="23"/>
      <c r="AO617" s="39"/>
      <c r="AP617" s="39"/>
      <c r="AQ617" s="39"/>
      <c r="BF617" s="110">
        <f t="shared" si="335"/>
        <v>0</v>
      </c>
      <c r="BS617" s="1" t="s">
        <v>207</v>
      </c>
      <c r="BT617" s="1">
        <v>107</v>
      </c>
      <c r="BU617" s="1">
        <v>115</v>
      </c>
      <c r="BV617" s="1">
        <v>57.5</v>
      </c>
      <c r="BW617" s="1">
        <v>1200</v>
      </c>
      <c r="BX617" s="1">
        <v>-8</v>
      </c>
      <c r="BY617" s="1">
        <v>21.747</v>
      </c>
      <c r="CA617" s="1">
        <v>24</v>
      </c>
      <c r="CG617" s="39">
        <f t="shared" si="343"/>
        <v>16.511428571428574</v>
      </c>
      <c r="CH617" s="39">
        <f t="shared" si="343"/>
        <v>52.027142857142849</v>
      </c>
      <c r="CI617" s="39">
        <f t="shared" si="343"/>
        <v>1.3057142857142858</v>
      </c>
      <c r="CJ617" s="39">
        <f t="shared" si="343"/>
        <v>12.680000000000001</v>
      </c>
      <c r="CK617" s="39">
        <f t="shared" si="343"/>
        <v>21.089999999999996</v>
      </c>
      <c r="CL617" s="39">
        <f t="shared" si="343"/>
        <v>0</v>
      </c>
      <c r="CM617" s="39">
        <f t="shared" si="343"/>
        <v>0.80142857142857138</v>
      </c>
      <c r="CO617" s="6"/>
      <c r="CP617" s="6"/>
      <c r="CS617" s="1">
        <f t="shared" si="326"/>
        <v>61.39</v>
      </c>
      <c r="CT617" s="1">
        <f t="shared" si="327"/>
        <v>0</v>
      </c>
      <c r="CU617" s="1">
        <f t="shared" si="328"/>
        <v>0</v>
      </c>
      <c r="CV617" s="1">
        <f t="shared" si="329"/>
        <v>0</v>
      </c>
      <c r="CW617" s="1">
        <f t="shared" si="330"/>
        <v>0</v>
      </c>
      <c r="CX617" s="1">
        <f t="shared" si="331"/>
        <v>21.747</v>
      </c>
      <c r="CY617" s="1">
        <f t="shared" si="339"/>
        <v>209.65999999999951</v>
      </c>
      <c r="DD617" s="1">
        <f t="shared" si="340"/>
        <v>64.992999999999995</v>
      </c>
      <c r="DK617" s="1">
        <f t="shared" si="341"/>
        <v>0</v>
      </c>
      <c r="DL617" s="1">
        <f t="shared" si="342"/>
        <v>0</v>
      </c>
    </row>
    <row r="618" spans="1:116" s="1" customFormat="1" ht="12" customHeight="1">
      <c r="A618" s="1">
        <f t="shared" si="332"/>
        <v>14</v>
      </c>
      <c r="B618" s="4">
        <f t="shared" si="333"/>
        <v>41271</v>
      </c>
      <c r="C618" s="4">
        <f t="shared" si="334"/>
        <v>41277</v>
      </c>
      <c r="D618" s="5" t="s">
        <v>85</v>
      </c>
      <c r="E618" s="1">
        <v>2</v>
      </c>
      <c r="F618" s="5" t="s">
        <v>52</v>
      </c>
      <c r="G618" s="5" t="s">
        <v>17</v>
      </c>
      <c r="H618" s="5" t="s">
        <v>252</v>
      </c>
      <c r="I618" s="5"/>
      <c r="J618" s="5"/>
      <c r="K618" s="15">
        <v>31.07</v>
      </c>
      <c r="L618" s="1">
        <f t="shared" si="337"/>
        <v>240.72999999999951</v>
      </c>
      <c r="M618" s="15">
        <v>29.23</v>
      </c>
      <c r="N618" s="15">
        <v>824.33</v>
      </c>
      <c r="P618" s="1">
        <f t="shared" si="338"/>
        <v>4070.4199999999983</v>
      </c>
      <c r="Q618" s="109" t="str">
        <f t="shared" si="325"/>
        <v/>
      </c>
      <c r="T618" s="15">
        <v>65</v>
      </c>
      <c r="U618" s="15">
        <v>2.25</v>
      </c>
      <c r="V618" s="15">
        <v>2.6499999999999901</v>
      </c>
      <c r="W618" s="15">
        <v>9.07</v>
      </c>
      <c r="X618" s="15">
        <v>14.45</v>
      </c>
      <c r="AL618" s="31">
        <v>5.59</v>
      </c>
      <c r="AM618" s="122">
        <v>9</v>
      </c>
      <c r="AN618" s="23"/>
      <c r="AO618" s="39"/>
      <c r="AP618" s="39"/>
      <c r="AQ618" s="39"/>
      <c r="BF618" s="110">
        <f t="shared" si="335"/>
        <v>0</v>
      </c>
      <c r="BS618" s="1" t="s">
        <v>209</v>
      </c>
      <c r="BT618" s="1">
        <v>89</v>
      </c>
      <c r="BU618" s="1">
        <v>115</v>
      </c>
      <c r="BV618" s="1">
        <v>57.5</v>
      </c>
      <c r="BW618" s="1">
        <v>1200</v>
      </c>
      <c r="BX618" s="1">
        <v>-26</v>
      </c>
      <c r="BY618" s="1">
        <v>19.468</v>
      </c>
      <c r="CA618" s="1">
        <v>9</v>
      </c>
      <c r="CG618" s="39">
        <f t="shared" si="343"/>
        <v>11.912857142857144</v>
      </c>
      <c r="CH618" s="39">
        <f t="shared" si="343"/>
        <v>50.888571428571424</v>
      </c>
      <c r="CI618" s="39">
        <f t="shared" si="343"/>
        <v>1.06</v>
      </c>
      <c r="CJ618" s="39">
        <f t="shared" si="343"/>
        <v>13.141428571428573</v>
      </c>
      <c r="CK618" s="39">
        <f t="shared" si="343"/>
        <v>21.32</v>
      </c>
      <c r="CL618" s="39">
        <f t="shared" si="343"/>
        <v>0</v>
      </c>
      <c r="CM618" s="39">
        <f t="shared" si="343"/>
        <v>1.5757142857142858</v>
      </c>
      <c r="CO618" s="6"/>
      <c r="CP618" s="6"/>
      <c r="CS618" s="1">
        <f t="shared" si="326"/>
        <v>31.07</v>
      </c>
      <c r="CT618" s="1">
        <f t="shared" si="327"/>
        <v>0</v>
      </c>
      <c r="CU618" s="1">
        <f t="shared" si="328"/>
        <v>0</v>
      </c>
      <c r="CV618" s="1">
        <f t="shared" si="329"/>
        <v>0</v>
      </c>
      <c r="CW618" s="1">
        <f t="shared" si="330"/>
        <v>0</v>
      </c>
      <c r="CX618" s="1">
        <f t="shared" si="331"/>
        <v>19.468</v>
      </c>
      <c r="CY618" s="1">
        <f t="shared" si="339"/>
        <v>240.72999999999951</v>
      </c>
      <c r="DD618" s="1">
        <f t="shared" si="340"/>
        <v>84.460999999999999</v>
      </c>
      <c r="DK618" s="1">
        <f t="shared" si="341"/>
        <v>0</v>
      </c>
      <c r="DL618" s="1">
        <f t="shared" si="342"/>
        <v>0</v>
      </c>
    </row>
    <row r="619" spans="1:116" s="1" customFormat="1" ht="12" customHeight="1">
      <c r="A619" s="1">
        <f t="shared" si="332"/>
        <v>15</v>
      </c>
      <c r="B619" s="4">
        <f t="shared" si="333"/>
        <v>41278</v>
      </c>
      <c r="C619" s="4">
        <f t="shared" si="334"/>
        <v>41284</v>
      </c>
      <c r="D619" s="5" t="s">
        <v>85</v>
      </c>
      <c r="E619" s="1">
        <v>2</v>
      </c>
      <c r="F619" s="5" t="s">
        <v>52</v>
      </c>
      <c r="G619" s="5" t="s">
        <v>17</v>
      </c>
      <c r="H619" s="5" t="s">
        <v>252</v>
      </c>
      <c r="I619" s="5"/>
      <c r="J619" s="5"/>
      <c r="K619" s="15">
        <v>49.719999999999899</v>
      </c>
      <c r="L619" s="1">
        <f t="shared" si="337"/>
        <v>290.44999999999942</v>
      </c>
      <c r="M619" s="15">
        <v>11.27</v>
      </c>
      <c r="N619" s="15">
        <v>1375.5799999999899</v>
      </c>
      <c r="P619" s="1">
        <f t="shared" si="338"/>
        <v>5445.9999999999882</v>
      </c>
      <c r="Q619" s="109" t="str">
        <f t="shared" si="325"/>
        <v/>
      </c>
      <c r="T619" s="15">
        <v>63</v>
      </c>
      <c r="U619" s="15">
        <v>2.0499999999999901</v>
      </c>
      <c r="V619" s="15">
        <v>2.77</v>
      </c>
      <c r="W619" s="15">
        <v>7.15</v>
      </c>
      <c r="X619" s="15">
        <v>10.84</v>
      </c>
      <c r="AL619" s="31">
        <v>0</v>
      </c>
      <c r="AM619" s="122">
        <v>20</v>
      </c>
      <c r="AN619" s="23"/>
      <c r="AO619" s="39"/>
      <c r="AP619" s="39"/>
      <c r="AQ619" s="39"/>
      <c r="BF619" s="110">
        <f t="shared" si="335"/>
        <v>0</v>
      </c>
      <c r="BS619" s="1" t="s">
        <v>210</v>
      </c>
      <c r="BT619" s="1">
        <v>80</v>
      </c>
      <c r="BU619" s="1">
        <v>115</v>
      </c>
      <c r="BV619" s="1">
        <v>57.5</v>
      </c>
      <c r="BW619" s="1">
        <v>1200</v>
      </c>
      <c r="BX619" s="1">
        <v>-35</v>
      </c>
      <c r="BY619" s="1">
        <v>32.24</v>
      </c>
      <c r="CA619" s="1">
        <v>20</v>
      </c>
      <c r="CG619" s="39">
        <f t="shared" si="343"/>
        <v>12.858571428571427</v>
      </c>
      <c r="CH619" s="39">
        <f t="shared" si="343"/>
        <v>51.79</v>
      </c>
      <c r="CI619" s="39">
        <f t="shared" si="343"/>
        <v>1.0457142857142858</v>
      </c>
      <c r="CJ619" s="39">
        <f t="shared" si="343"/>
        <v>11.762857142857143</v>
      </c>
      <c r="CK619" s="39">
        <f t="shared" si="343"/>
        <v>18.54</v>
      </c>
      <c r="CL619" s="39">
        <f t="shared" si="343"/>
        <v>0</v>
      </c>
      <c r="CM619" s="39">
        <f t="shared" si="343"/>
        <v>1.2842857142857143</v>
      </c>
      <c r="CO619" s="6"/>
      <c r="CP619" s="6"/>
      <c r="CS619" s="1">
        <f t="shared" si="326"/>
        <v>49.719999999999899</v>
      </c>
      <c r="CT619" s="1">
        <f t="shared" si="327"/>
        <v>0</v>
      </c>
      <c r="CU619" s="1">
        <f t="shared" si="328"/>
        <v>0</v>
      </c>
      <c r="CV619" s="1">
        <f t="shared" si="329"/>
        <v>0</v>
      </c>
      <c r="CW619" s="1">
        <f t="shared" si="330"/>
        <v>0</v>
      </c>
      <c r="CX619" s="1">
        <f t="shared" si="331"/>
        <v>32.24</v>
      </c>
      <c r="CY619" s="1">
        <f t="shared" si="339"/>
        <v>290.44999999999942</v>
      </c>
      <c r="DD619" s="1">
        <f t="shared" si="340"/>
        <v>116.70099999999999</v>
      </c>
      <c r="DK619" s="1">
        <f t="shared" si="341"/>
        <v>0</v>
      </c>
      <c r="DL619" s="1">
        <f t="shared" si="342"/>
        <v>0</v>
      </c>
    </row>
    <row r="620" spans="1:116" s="1" customFormat="1" ht="12" customHeight="1">
      <c r="A620" s="1">
        <f t="shared" si="332"/>
        <v>16</v>
      </c>
      <c r="B620" s="4">
        <f t="shared" si="333"/>
        <v>41285</v>
      </c>
      <c r="C620" s="4">
        <f t="shared" si="334"/>
        <v>41291</v>
      </c>
      <c r="D620" s="5" t="s">
        <v>85</v>
      </c>
      <c r="E620" s="1">
        <v>2</v>
      </c>
      <c r="F620" s="5" t="s">
        <v>52</v>
      </c>
      <c r="G620" s="5" t="s">
        <v>17</v>
      </c>
      <c r="H620" s="5" t="s">
        <v>252</v>
      </c>
      <c r="I620" s="5"/>
      <c r="J620" s="5"/>
      <c r="K620" s="15">
        <v>57.03</v>
      </c>
      <c r="L620" s="1">
        <f t="shared" si="337"/>
        <v>347.47999999999945</v>
      </c>
      <c r="M620" s="15">
        <v>2.0499999999999901</v>
      </c>
      <c r="N620" s="15">
        <v>1367.9</v>
      </c>
      <c r="P620" s="1">
        <f t="shared" si="338"/>
        <v>6813.8999999999887</v>
      </c>
      <c r="Q620" s="109">
        <f t="shared" si="325"/>
        <v>3910</v>
      </c>
      <c r="T620" s="15">
        <v>63</v>
      </c>
      <c r="U620" s="15">
        <v>2.0499999999999901</v>
      </c>
      <c r="V620" s="15">
        <v>2.3999999999999901</v>
      </c>
      <c r="W620" s="15"/>
      <c r="X620" s="15"/>
      <c r="AL620" s="31">
        <v>19.559999999999999</v>
      </c>
      <c r="AM620" s="122">
        <v>28</v>
      </c>
      <c r="AN620" s="23"/>
      <c r="AO620" s="39"/>
      <c r="AP620" s="39"/>
      <c r="AQ620" s="39"/>
      <c r="AS620" s="15"/>
      <c r="AT620" s="15">
        <v>3.91</v>
      </c>
      <c r="AV620" s="15">
        <v>0.86</v>
      </c>
      <c r="AW620" s="15">
        <v>2.15</v>
      </c>
      <c r="AX620" s="15">
        <v>0.9</v>
      </c>
      <c r="AY620" s="15">
        <v>0.36</v>
      </c>
      <c r="AZ620" s="15">
        <v>113.19999999999999</v>
      </c>
      <c r="BA620" s="15">
        <v>46.4</v>
      </c>
      <c r="BD620" s="1">
        <v>86</v>
      </c>
      <c r="BE620" s="1">
        <v>3910</v>
      </c>
      <c r="BF620" s="110">
        <f t="shared" si="335"/>
        <v>1</v>
      </c>
      <c r="BS620" s="1" t="s">
        <v>211</v>
      </c>
      <c r="BT620" s="1">
        <v>77</v>
      </c>
      <c r="BU620" s="1">
        <v>115</v>
      </c>
      <c r="BV620" s="1">
        <v>57.5</v>
      </c>
      <c r="BW620" s="1">
        <v>1200</v>
      </c>
      <c r="BX620" s="1">
        <v>-38</v>
      </c>
      <c r="BY620" s="1">
        <v>30.121130999999998</v>
      </c>
      <c r="CA620" s="1">
        <v>28</v>
      </c>
      <c r="CB620" s="1">
        <v>3.72</v>
      </c>
      <c r="CG620" s="39">
        <f t="shared" si="343"/>
        <v>14.55857142857143</v>
      </c>
      <c r="CH620" s="39">
        <f t="shared" si="343"/>
        <v>57.211428571428577</v>
      </c>
      <c r="CI620" s="39">
        <f t="shared" si="343"/>
        <v>0.88285714285714278</v>
      </c>
      <c r="CJ620" s="39">
        <f t="shared" si="343"/>
        <v>10.261428571428571</v>
      </c>
      <c r="CK620" s="39">
        <f t="shared" si="343"/>
        <v>15.91</v>
      </c>
      <c r="CL620" s="39">
        <f t="shared" si="343"/>
        <v>0</v>
      </c>
      <c r="CM620" s="39">
        <f t="shared" si="343"/>
        <v>1.2657142857142856</v>
      </c>
      <c r="CO620" s="6"/>
      <c r="CP620" s="6"/>
      <c r="CS620" s="1">
        <f t="shared" si="326"/>
        <v>57.03</v>
      </c>
      <c r="CT620" s="1">
        <f t="shared" si="327"/>
        <v>0</v>
      </c>
      <c r="CU620" s="1">
        <f t="shared" si="328"/>
        <v>0</v>
      </c>
      <c r="CV620" s="1">
        <f t="shared" si="329"/>
        <v>0</v>
      </c>
      <c r="CW620" s="1">
        <f t="shared" si="330"/>
        <v>0</v>
      </c>
      <c r="CX620" s="1">
        <f t="shared" si="331"/>
        <v>30.121130999999998</v>
      </c>
      <c r="CY620" s="1">
        <f t="shared" si="339"/>
        <v>347.47999999999945</v>
      </c>
      <c r="DD620" s="1">
        <f t="shared" si="340"/>
        <v>146.82213099999998</v>
      </c>
      <c r="DK620" s="1">
        <f t="shared" si="341"/>
        <v>0</v>
      </c>
      <c r="DL620" s="1">
        <f t="shared" si="342"/>
        <v>0</v>
      </c>
    </row>
    <row r="621" spans="1:116" s="1" customFormat="1" ht="12" customHeight="1">
      <c r="A621" s="1">
        <f t="shared" si="332"/>
        <v>17</v>
      </c>
      <c r="B621" s="4">
        <f t="shared" si="333"/>
        <v>41292</v>
      </c>
      <c r="C621" s="4">
        <f t="shared" si="334"/>
        <v>41298</v>
      </c>
      <c r="D621" s="5" t="s">
        <v>85</v>
      </c>
      <c r="E621" s="1">
        <v>2</v>
      </c>
      <c r="F621" s="5" t="s">
        <v>52</v>
      </c>
      <c r="G621" s="5" t="s">
        <v>17</v>
      </c>
      <c r="H621" s="5" t="s">
        <v>252</v>
      </c>
      <c r="I621" s="5"/>
      <c r="J621" s="5"/>
      <c r="K621" s="15">
        <v>43.27</v>
      </c>
      <c r="L621" s="1">
        <f t="shared" si="337"/>
        <v>390.74999999999943</v>
      </c>
      <c r="M621" s="15">
        <v>9</v>
      </c>
      <c r="N621" s="15">
        <v>1580.46</v>
      </c>
      <c r="P621" s="1">
        <f t="shared" si="338"/>
        <v>8394.3599999999897</v>
      </c>
      <c r="Q621" s="109">
        <f t="shared" si="325"/>
        <v>5490.46</v>
      </c>
      <c r="T621" s="15">
        <v>76</v>
      </c>
      <c r="U621" s="15">
        <v>3.31</v>
      </c>
      <c r="V621" s="15">
        <v>3.6499999999999901</v>
      </c>
      <c r="W621" s="15">
        <v>8.51</v>
      </c>
      <c r="X621" s="15">
        <v>16.2</v>
      </c>
      <c r="AL621" s="31">
        <v>0.51</v>
      </c>
      <c r="AM621" s="122">
        <v>31</v>
      </c>
      <c r="AN621" s="23"/>
      <c r="AO621" s="39"/>
      <c r="AP621" s="39"/>
      <c r="AQ621" s="39"/>
      <c r="BF621" s="110">
        <f t="shared" si="335"/>
        <v>1</v>
      </c>
      <c r="BS621" s="1" t="s">
        <v>212</v>
      </c>
      <c r="BT621" s="1">
        <v>74</v>
      </c>
      <c r="BU621" s="1">
        <v>115</v>
      </c>
      <c r="BV621" s="1">
        <v>57.5</v>
      </c>
      <c r="BW621" s="1">
        <v>1200</v>
      </c>
      <c r="BX621" s="1">
        <v>-41</v>
      </c>
      <c r="BY621" s="1">
        <v>40.067999999999998</v>
      </c>
      <c r="CA621" s="1">
        <v>31</v>
      </c>
      <c r="CG621" s="39">
        <f t="shared" si="343"/>
        <v>14.38</v>
      </c>
      <c r="CH621" s="39">
        <f t="shared" si="343"/>
        <v>52.214285714285715</v>
      </c>
      <c r="CI621" s="39">
        <f t="shared" si="343"/>
        <v>1.077142857142857</v>
      </c>
      <c r="CJ621" s="39">
        <f t="shared" si="343"/>
        <v>7.8142857142857141</v>
      </c>
      <c r="CK621" s="39">
        <f t="shared" si="343"/>
        <v>17.049999999999997</v>
      </c>
      <c r="CL621" s="39">
        <f t="shared" si="343"/>
        <v>0</v>
      </c>
      <c r="CM621" s="39">
        <f t="shared" si="343"/>
        <v>1.705714285714286</v>
      </c>
      <c r="CO621" s="6"/>
      <c r="CP621" s="6"/>
      <c r="CS621" s="1">
        <f t="shared" si="326"/>
        <v>43.27</v>
      </c>
      <c r="CT621" s="1">
        <f t="shared" si="327"/>
        <v>0</v>
      </c>
      <c r="CU621" s="1">
        <f t="shared" si="328"/>
        <v>0</v>
      </c>
      <c r="CV621" s="1">
        <f t="shared" si="329"/>
        <v>0</v>
      </c>
      <c r="CW621" s="1">
        <f t="shared" si="330"/>
        <v>0</v>
      </c>
      <c r="CX621" s="1">
        <f t="shared" si="331"/>
        <v>40.067999999999998</v>
      </c>
      <c r="CY621" s="1">
        <f t="shared" si="339"/>
        <v>390.74999999999943</v>
      </c>
      <c r="DD621" s="1">
        <f t="shared" si="340"/>
        <v>186.890131</v>
      </c>
      <c r="DK621" s="1">
        <f t="shared" si="341"/>
        <v>0</v>
      </c>
      <c r="DL621" s="1">
        <f t="shared" si="342"/>
        <v>0</v>
      </c>
    </row>
    <row r="622" spans="1:116" s="1" customFormat="1" ht="12" customHeight="1">
      <c r="A622" s="1">
        <f t="shared" si="332"/>
        <v>18</v>
      </c>
      <c r="B622" s="4">
        <f t="shared" si="333"/>
        <v>41299</v>
      </c>
      <c r="C622" s="4">
        <f t="shared" si="334"/>
        <v>41305</v>
      </c>
      <c r="D622" s="5" t="s">
        <v>85</v>
      </c>
      <c r="E622" s="1">
        <v>2</v>
      </c>
      <c r="F622" s="5" t="s">
        <v>52</v>
      </c>
      <c r="G622" s="5" t="s">
        <v>17</v>
      </c>
      <c r="H622" s="5" t="s">
        <v>252</v>
      </c>
      <c r="I622" s="5"/>
      <c r="J622" s="5"/>
      <c r="K622" s="15">
        <v>49.74</v>
      </c>
      <c r="L622" s="1">
        <f t="shared" si="337"/>
        <v>440.48999999999944</v>
      </c>
      <c r="M622" s="15">
        <v>1.05</v>
      </c>
      <c r="N622" s="15">
        <v>1989.8099999999899</v>
      </c>
      <c r="P622" s="1">
        <f t="shared" si="338"/>
        <v>10384.16999999998</v>
      </c>
      <c r="Q622" s="109">
        <f t="shared" si="325"/>
        <v>7480.2699999999895</v>
      </c>
      <c r="T622" s="15">
        <v>80</v>
      </c>
      <c r="U622" s="15">
        <v>4.32</v>
      </c>
      <c r="V622" s="15">
        <v>4</v>
      </c>
      <c r="W622" s="15">
        <v>12.45</v>
      </c>
      <c r="X622" s="15">
        <v>26.12</v>
      </c>
      <c r="AL622" s="31">
        <v>1.01</v>
      </c>
      <c r="AM622" s="122">
        <v>20</v>
      </c>
      <c r="AN622" s="23"/>
      <c r="AO622" s="39"/>
      <c r="AP622" s="39"/>
      <c r="AQ622" s="39"/>
      <c r="BF622" s="110">
        <f t="shared" si="335"/>
        <v>1</v>
      </c>
      <c r="BS622" s="1" t="s">
        <v>213</v>
      </c>
      <c r="BT622" s="1">
        <v>69</v>
      </c>
      <c r="BU622" s="1">
        <v>115</v>
      </c>
      <c r="BV622" s="1">
        <v>57.5</v>
      </c>
      <c r="BW622" s="1">
        <v>1200</v>
      </c>
      <c r="BX622" s="1">
        <v>-46</v>
      </c>
      <c r="BY622" s="1">
        <v>43.757999999999996</v>
      </c>
      <c r="CA622" s="1">
        <v>20</v>
      </c>
      <c r="CG622" s="39">
        <f t="shared" si="343"/>
        <v>0</v>
      </c>
      <c r="CH622" s="39">
        <f t="shared" si="343"/>
        <v>0</v>
      </c>
      <c r="CI622" s="39">
        <f t="shared" si="343"/>
        <v>0</v>
      </c>
      <c r="CJ622" s="39">
        <f t="shared" si="343"/>
        <v>0</v>
      </c>
      <c r="CK622" s="39">
        <f t="shared" si="343"/>
        <v>0</v>
      </c>
      <c r="CL622" s="39">
        <f t="shared" si="343"/>
        <v>0</v>
      </c>
      <c r="CM622" s="39">
        <f t="shared" si="343"/>
        <v>0</v>
      </c>
      <c r="CO622" s="6"/>
      <c r="CP622" s="6"/>
      <c r="CS622" s="1">
        <f t="shared" si="326"/>
        <v>49.74</v>
      </c>
      <c r="CT622" s="1">
        <f t="shared" si="327"/>
        <v>0</v>
      </c>
      <c r="CU622" s="1">
        <f t="shared" si="328"/>
        <v>0</v>
      </c>
      <c r="CV622" s="1">
        <f t="shared" si="329"/>
        <v>0</v>
      </c>
      <c r="CW622" s="1">
        <f t="shared" si="330"/>
        <v>0</v>
      </c>
      <c r="CX622" s="1">
        <f t="shared" si="331"/>
        <v>43.757999999999996</v>
      </c>
      <c r="CY622" s="1">
        <f t="shared" si="339"/>
        <v>440.48999999999944</v>
      </c>
      <c r="DD622" s="1">
        <f t="shared" si="340"/>
        <v>230.64813099999998</v>
      </c>
      <c r="DK622" s="1">
        <f t="shared" si="341"/>
        <v>0</v>
      </c>
      <c r="DL622" s="1">
        <f t="shared" si="342"/>
        <v>0</v>
      </c>
    </row>
    <row r="623" spans="1:116" s="1" customFormat="1" ht="12" customHeight="1">
      <c r="A623" s="1">
        <f t="shared" si="332"/>
        <v>19</v>
      </c>
      <c r="B623" s="4">
        <f t="shared" si="333"/>
        <v>41306</v>
      </c>
      <c r="C623" s="4">
        <f t="shared" si="334"/>
        <v>41312</v>
      </c>
      <c r="D623" s="5" t="s">
        <v>85</v>
      </c>
      <c r="E623" s="1">
        <v>2</v>
      </c>
      <c r="F623" s="5" t="s">
        <v>52</v>
      </c>
      <c r="G623" s="5" t="s">
        <v>17</v>
      </c>
      <c r="H623" s="5" t="s">
        <v>252</v>
      </c>
      <c r="I623" s="5"/>
      <c r="J623" s="5"/>
      <c r="K623" s="15">
        <v>48.939999999999898</v>
      </c>
      <c r="L623" s="1">
        <f t="shared" si="337"/>
        <v>489.42999999999932</v>
      </c>
      <c r="M623" s="15">
        <v>1.1100000000000001</v>
      </c>
      <c r="N623" s="15">
        <v>2029.8</v>
      </c>
      <c r="P623" s="1">
        <f t="shared" si="338"/>
        <v>12413.969999999979</v>
      </c>
      <c r="Q623" s="109">
        <f t="shared" si="325"/>
        <v>9510.0699999999888</v>
      </c>
      <c r="T623" s="15">
        <v>80</v>
      </c>
      <c r="U623" s="15">
        <v>4.32</v>
      </c>
      <c r="V623" s="15">
        <v>4.1500000000000004</v>
      </c>
      <c r="W623" s="15"/>
      <c r="X623" s="15"/>
      <c r="AL623" s="31">
        <v>0</v>
      </c>
      <c r="AM623" s="122">
        <v>32</v>
      </c>
      <c r="AN623" s="23"/>
      <c r="AO623" s="39"/>
      <c r="AP623" s="39"/>
      <c r="AQ623" s="39"/>
      <c r="AS623" s="15"/>
      <c r="AT623" s="15"/>
      <c r="AV623" s="15">
        <v>0.92</v>
      </c>
      <c r="AW623" s="15"/>
      <c r="AX623" s="15">
        <v>1</v>
      </c>
      <c r="AY623" s="15">
        <v>0.41</v>
      </c>
      <c r="AZ623" s="15">
        <v>428.4</v>
      </c>
      <c r="BA623" s="15">
        <v>44.5</v>
      </c>
      <c r="BD623" s="1">
        <v>92</v>
      </c>
      <c r="BF623" s="110">
        <f t="shared" si="335"/>
        <v>1</v>
      </c>
      <c r="BS623" s="1" t="s">
        <v>214</v>
      </c>
      <c r="BT623" s="1">
        <v>70</v>
      </c>
      <c r="BU623" s="1">
        <v>115</v>
      </c>
      <c r="BV623" s="1">
        <v>57.5</v>
      </c>
      <c r="BW623" s="1">
        <v>1200</v>
      </c>
      <c r="BX623" s="1">
        <v>-45</v>
      </c>
      <c r="BY623" s="1">
        <v>48.095999999999997</v>
      </c>
      <c r="CA623" s="1">
        <v>32</v>
      </c>
      <c r="CB623" s="1" t="s">
        <v>279</v>
      </c>
      <c r="CG623" s="39">
        <f t="shared" si="343"/>
        <v>0</v>
      </c>
      <c r="CH623" s="39">
        <f t="shared" si="343"/>
        <v>0</v>
      </c>
      <c r="CI623" s="39">
        <f t="shared" si="343"/>
        <v>0</v>
      </c>
      <c r="CJ623" s="39">
        <f t="shared" si="343"/>
        <v>0</v>
      </c>
      <c r="CK623" s="39">
        <f t="shared" si="343"/>
        <v>0</v>
      </c>
      <c r="CL623" s="39">
        <f t="shared" si="343"/>
        <v>0</v>
      </c>
      <c r="CM623" s="39">
        <f t="shared" si="343"/>
        <v>0</v>
      </c>
      <c r="CO623" s="6"/>
      <c r="CP623" s="6"/>
      <c r="CS623" s="1">
        <f t="shared" si="326"/>
        <v>48.939999999999898</v>
      </c>
      <c r="CT623" s="1">
        <f t="shared" si="327"/>
        <v>0</v>
      </c>
      <c r="CU623" s="1">
        <f t="shared" si="328"/>
        <v>0</v>
      </c>
      <c r="CV623" s="1">
        <f t="shared" si="329"/>
        <v>0</v>
      </c>
      <c r="CW623" s="1">
        <f t="shared" si="330"/>
        <v>0</v>
      </c>
      <c r="CX623" s="1">
        <f t="shared" si="331"/>
        <v>48.095999999999997</v>
      </c>
      <c r="CY623" s="1">
        <f t="shared" si="339"/>
        <v>489.42999999999932</v>
      </c>
      <c r="DD623" s="1">
        <f t="shared" si="340"/>
        <v>278.74413099999998</v>
      </c>
      <c r="DK623" s="1">
        <f t="shared" si="341"/>
        <v>0</v>
      </c>
      <c r="DL623" s="1">
        <f t="shared" si="342"/>
        <v>0</v>
      </c>
    </row>
    <row r="624" spans="1:116" s="1" customFormat="1" ht="12" customHeight="1">
      <c r="A624" s="1">
        <f t="shared" si="332"/>
        <v>20</v>
      </c>
      <c r="B624" s="4">
        <f t="shared" si="333"/>
        <v>41313</v>
      </c>
      <c r="C624" s="4">
        <f t="shared" si="334"/>
        <v>41319</v>
      </c>
      <c r="D624" s="5" t="s">
        <v>85</v>
      </c>
      <c r="E624" s="1">
        <v>2</v>
      </c>
      <c r="F624" s="5" t="s">
        <v>52</v>
      </c>
      <c r="G624" s="5" t="s">
        <v>17</v>
      </c>
      <c r="H624" s="5" t="s">
        <v>252</v>
      </c>
      <c r="I624" s="5"/>
      <c r="J624" s="5"/>
      <c r="K624" s="15">
        <v>42.939999999999898</v>
      </c>
      <c r="L624" s="1">
        <f t="shared" si="337"/>
        <v>532.36999999999921</v>
      </c>
      <c r="M624" s="15">
        <v>8.4</v>
      </c>
      <c r="N624" s="15">
        <v>1490.67</v>
      </c>
      <c r="P624" s="1">
        <f t="shared" si="338"/>
        <v>13904.639999999979</v>
      </c>
      <c r="Q624" s="109">
        <f t="shared" si="325"/>
        <v>11000.739999999989</v>
      </c>
      <c r="T624" s="15">
        <v>80</v>
      </c>
      <c r="U624" s="15">
        <v>4.32</v>
      </c>
      <c r="V624" s="15">
        <v>3.47</v>
      </c>
      <c r="W624" s="15">
        <v>15.34</v>
      </c>
      <c r="X624" s="15">
        <v>35.01</v>
      </c>
      <c r="AL624" s="31">
        <v>20.010000000000002</v>
      </c>
      <c r="AM624" s="122">
        <v>36</v>
      </c>
      <c r="AN624" s="23"/>
      <c r="AO624" s="39"/>
      <c r="AP624" s="39"/>
      <c r="AQ624" s="39"/>
      <c r="BF624" s="110">
        <f t="shared" si="335"/>
        <v>1</v>
      </c>
      <c r="BS624" s="1" t="s">
        <v>215</v>
      </c>
      <c r="BT624" s="1">
        <v>74</v>
      </c>
      <c r="BU624" s="1">
        <v>115</v>
      </c>
      <c r="BV624" s="1">
        <v>57.5</v>
      </c>
      <c r="BW624" s="1">
        <v>1200</v>
      </c>
      <c r="BX624" s="1">
        <v>-41</v>
      </c>
      <c r="BY624" s="1">
        <v>51.633000000000003</v>
      </c>
      <c r="CA624" s="1">
        <v>36</v>
      </c>
      <c r="CB624" s="1">
        <v>2.42</v>
      </c>
      <c r="CG624" s="39">
        <f t="shared" si="343"/>
        <v>0</v>
      </c>
      <c r="CH624" s="39">
        <f t="shared" si="343"/>
        <v>0</v>
      </c>
      <c r="CI624" s="39">
        <f t="shared" si="343"/>
        <v>0</v>
      </c>
      <c r="CJ624" s="39">
        <f t="shared" si="343"/>
        <v>0</v>
      </c>
      <c r="CK624" s="39">
        <f t="shared" si="343"/>
        <v>0</v>
      </c>
      <c r="CL624" s="39">
        <f t="shared" si="343"/>
        <v>0</v>
      </c>
      <c r="CM624" s="39">
        <f t="shared" si="343"/>
        <v>0</v>
      </c>
      <c r="CO624" s="6"/>
      <c r="CP624" s="6"/>
      <c r="CS624" s="1">
        <f t="shared" si="326"/>
        <v>42.939999999999898</v>
      </c>
      <c r="CT624" s="1">
        <f t="shared" si="327"/>
        <v>0</v>
      </c>
      <c r="CU624" s="1">
        <f t="shared" si="328"/>
        <v>0</v>
      </c>
      <c r="CV624" s="1">
        <f t="shared" si="329"/>
        <v>0</v>
      </c>
      <c r="CW624" s="1">
        <f t="shared" si="330"/>
        <v>0</v>
      </c>
      <c r="CX624" s="1">
        <f t="shared" si="331"/>
        <v>51.633000000000003</v>
      </c>
      <c r="CY624" s="1">
        <f t="shared" si="339"/>
        <v>532.36999999999921</v>
      </c>
      <c r="DD624" s="1">
        <f t="shared" si="340"/>
        <v>330.37713099999996</v>
      </c>
      <c r="DK624" s="1">
        <f t="shared" si="341"/>
        <v>0</v>
      </c>
      <c r="DL624" s="1">
        <f t="shared" si="342"/>
        <v>0</v>
      </c>
    </row>
    <row r="625" spans="1:116" s="1" customFormat="1" ht="12" customHeight="1">
      <c r="A625" s="1">
        <f t="shared" si="332"/>
        <v>21</v>
      </c>
      <c r="B625" s="4">
        <f t="shared" si="333"/>
        <v>41320</v>
      </c>
      <c r="C625" s="4">
        <f t="shared" si="334"/>
        <v>41326</v>
      </c>
      <c r="D625" s="5" t="s">
        <v>85</v>
      </c>
      <c r="E625" s="1">
        <v>2</v>
      </c>
      <c r="F625" s="5" t="s">
        <v>52</v>
      </c>
      <c r="G625" s="5" t="s">
        <v>17</v>
      </c>
      <c r="H625" s="5" t="s">
        <v>252</v>
      </c>
      <c r="I625" s="5"/>
      <c r="J625" s="5"/>
      <c r="K625" s="15">
        <v>43.6</v>
      </c>
      <c r="L625" s="1">
        <f t="shared" si="337"/>
        <v>575.96999999999923</v>
      </c>
      <c r="M625" s="15">
        <v>8.06</v>
      </c>
      <c r="N625" s="15">
        <v>1452.44</v>
      </c>
      <c r="P625" s="1">
        <f t="shared" si="338"/>
        <v>15357.07999999998</v>
      </c>
      <c r="Q625" s="109">
        <f t="shared" si="325"/>
        <v>12453.179999999989</v>
      </c>
      <c r="T625" s="15">
        <v>83.999999999999901</v>
      </c>
      <c r="U625" s="15">
        <v>6.0599999999999898</v>
      </c>
      <c r="V625" s="15">
        <v>3.33</v>
      </c>
      <c r="W625" s="15"/>
      <c r="X625" s="15"/>
      <c r="AL625" s="31">
        <v>21.85</v>
      </c>
      <c r="AM625" s="122">
        <v>45</v>
      </c>
      <c r="AN625" s="23"/>
      <c r="AO625" s="39"/>
      <c r="AP625" s="39"/>
      <c r="AQ625" s="39"/>
      <c r="AS625" s="15"/>
      <c r="AT625" s="15"/>
      <c r="AV625" s="15">
        <v>0.93</v>
      </c>
      <c r="AW625" s="15"/>
      <c r="AX625" s="15">
        <v>4.21</v>
      </c>
      <c r="AY625" s="15">
        <v>0.35</v>
      </c>
      <c r="AZ625" s="15">
        <v>645.70000000000005</v>
      </c>
      <c r="BA625" s="15">
        <v>47</v>
      </c>
      <c r="BD625" s="1">
        <v>93</v>
      </c>
      <c r="BF625" s="110">
        <f t="shared" si="335"/>
        <v>1</v>
      </c>
      <c r="BS625" s="1" t="s">
        <v>216</v>
      </c>
      <c r="BT625" s="1">
        <v>81</v>
      </c>
      <c r="BU625" s="1">
        <v>115</v>
      </c>
      <c r="BV625" s="1">
        <v>57.5</v>
      </c>
      <c r="BW625" s="1">
        <v>1200</v>
      </c>
      <c r="BX625" s="1">
        <v>-34</v>
      </c>
      <c r="BY625" s="1">
        <v>41.354999999999997</v>
      </c>
      <c r="CA625" s="1">
        <v>45</v>
      </c>
      <c r="CG625" s="39">
        <f t="shared" si="343"/>
        <v>0</v>
      </c>
      <c r="CH625" s="39">
        <f t="shared" si="343"/>
        <v>0</v>
      </c>
      <c r="CI625" s="39">
        <f t="shared" si="343"/>
        <v>0</v>
      </c>
      <c r="CJ625" s="39">
        <f t="shared" si="343"/>
        <v>0</v>
      </c>
      <c r="CK625" s="39">
        <f t="shared" si="343"/>
        <v>0</v>
      </c>
      <c r="CL625" s="39">
        <f t="shared" si="343"/>
        <v>0</v>
      </c>
      <c r="CM625" s="39">
        <f t="shared" si="343"/>
        <v>0</v>
      </c>
      <c r="CO625" s="6"/>
      <c r="CP625" s="6"/>
      <c r="CS625" s="1">
        <f t="shared" si="326"/>
        <v>43.6</v>
      </c>
      <c r="CT625" s="1">
        <f t="shared" si="327"/>
        <v>0</v>
      </c>
      <c r="CU625" s="1">
        <f t="shared" si="328"/>
        <v>0</v>
      </c>
      <c r="CV625" s="1">
        <f t="shared" si="329"/>
        <v>0</v>
      </c>
      <c r="CW625" s="1">
        <f t="shared" si="330"/>
        <v>0</v>
      </c>
      <c r="CX625" s="1">
        <f t="shared" si="331"/>
        <v>41.354999999999997</v>
      </c>
      <c r="CY625" s="1">
        <f t="shared" si="339"/>
        <v>575.96999999999923</v>
      </c>
      <c r="DD625" s="1">
        <f t="shared" si="340"/>
        <v>371.73213099999998</v>
      </c>
      <c r="DK625" s="1">
        <f t="shared" si="341"/>
        <v>0</v>
      </c>
      <c r="DL625" s="1">
        <f t="shared" si="342"/>
        <v>0</v>
      </c>
    </row>
    <row r="626" spans="1:116" s="1" customFormat="1" ht="12" customHeight="1">
      <c r="A626" s="1">
        <f t="shared" si="332"/>
        <v>22</v>
      </c>
      <c r="B626" s="4">
        <f t="shared" si="333"/>
        <v>41327</v>
      </c>
      <c r="C626" s="4">
        <f t="shared" si="334"/>
        <v>41333</v>
      </c>
      <c r="D626" s="5" t="s">
        <v>85</v>
      </c>
      <c r="E626" s="1">
        <v>2</v>
      </c>
      <c r="F626" s="5" t="s">
        <v>52</v>
      </c>
      <c r="G626" s="5" t="s">
        <v>17</v>
      </c>
      <c r="H626" s="5" t="s">
        <v>252</v>
      </c>
      <c r="I626" s="5"/>
      <c r="J626" s="5"/>
      <c r="K626" s="15">
        <v>42.1099999999999</v>
      </c>
      <c r="L626" s="1">
        <f t="shared" si="337"/>
        <v>618.07999999999913</v>
      </c>
      <c r="M626" s="15">
        <v>9.4299999999999908</v>
      </c>
      <c r="N626" s="15">
        <v>1694.26</v>
      </c>
      <c r="P626" s="1">
        <f t="shared" si="338"/>
        <v>17051.339999999978</v>
      </c>
      <c r="Q626" s="109">
        <f t="shared" si="325"/>
        <v>14147.43999999999</v>
      </c>
      <c r="T626" s="15">
        <v>88</v>
      </c>
      <c r="U626" s="15">
        <v>7.6299999999999901</v>
      </c>
      <c r="V626" s="15">
        <v>4.0199999999999898</v>
      </c>
      <c r="W626" s="15">
        <v>15.45</v>
      </c>
      <c r="X626" s="15">
        <v>36.99</v>
      </c>
      <c r="AL626" s="31">
        <v>0</v>
      </c>
      <c r="AM626" s="122">
        <v>32</v>
      </c>
      <c r="AN626" s="23"/>
      <c r="AO626" s="39"/>
      <c r="AP626" s="39"/>
      <c r="AQ626" s="39"/>
      <c r="AS626" s="15"/>
      <c r="AT626" s="15"/>
      <c r="AV626" s="15">
        <v>0.96</v>
      </c>
      <c r="AW626" s="15"/>
      <c r="AX626" s="15">
        <v>5.49</v>
      </c>
      <c r="AY626" s="15">
        <v>0.46</v>
      </c>
      <c r="AZ626" s="15">
        <v>621.5</v>
      </c>
      <c r="BA626" s="15">
        <v>41.8</v>
      </c>
      <c r="BD626" s="1">
        <v>96</v>
      </c>
      <c r="BF626" s="110">
        <f t="shared" si="335"/>
        <v>1</v>
      </c>
      <c r="BS626" s="1" t="s">
        <v>217</v>
      </c>
      <c r="BT626" s="1">
        <v>74</v>
      </c>
      <c r="BU626" s="1">
        <v>115</v>
      </c>
      <c r="BV626" s="1">
        <v>57.5</v>
      </c>
      <c r="BW626" s="1">
        <v>1200</v>
      </c>
      <c r="BX626" s="1">
        <v>-41</v>
      </c>
      <c r="BY626" s="1">
        <v>44.442</v>
      </c>
      <c r="CA626" s="1">
        <v>32</v>
      </c>
      <c r="CB626" s="1">
        <v>3.28</v>
      </c>
      <c r="CG626" s="39">
        <f t="shared" ref="CG626:CM631" si="344">CG591</f>
        <v>0</v>
      </c>
      <c r="CH626" s="39">
        <f t="shared" si="344"/>
        <v>0</v>
      </c>
      <c r="CI626" s="39">
        <f t="shared" si="344"/>
        <v>0</v>
      </c>
      <c r="CJ626" s="39">
        <f t="shared" si="344"/>
        <v>0</v>
      </c>
      <c r="CK626" s="39">
        <f t="shared" si="344"/>
        <v>0</v>
      </c>
      <c r="CL626" s="39">
        <f t="shared" si="344"/>
        <v>0</v>
      </c>
      <c r="CM626" s="39">
        <f t="shared" si="344"/>
        <v>0</v>
      </c>
      <c r="CO626" s="6"/>
      <c r="CP626" s="6"/>
      <c r="CS626" s="1">
        <f t="shared" si="326"/>
        <v>42.1099999999999</v>
      </c>
      <c r="CT626" s="1">
        <f t="shared" si="327"/>
        <v>0</v>
      </c>
      <c r="CU626" s="1">
        <f t="shared" si="328"/>
        <v>0</v>
      </c>
      <c r="CV626" s="1">
        <f t="shared" si="329"/>
        <v>0</v>
      </c>
      <c r="CW626" s="1">
        <f t="shared" si="330"/>
        <v>0</v>
      </c>
      <c r="CX626" s="1">
        <f t="shared" si="331"/>
        <v>44.442</v>
      </c>
      <c r="CY626" s="1">
        <f t="shared" si="339"/>
        <v>618.07999999999913</v>
      </c>
      <c r="DD626" s="1">
        <f t="shared" si="340"/>
        <v>416.17413099999999</v>
      </c>
      <c r="DK626" s="1">
        <f t="shared" si="341"/>
        <v>0</v>
      </c>
      <c r="DL626" s="1">
        <f t="shared" si="342"/>
        <v>0</v>
      </c>
    </row>
    <row r="627" spans="1:116" s="1" customFormat="1" ht="12" customHeight="1">
      <c r="A627" s="1">
        <f t="shared" si="332"/>
        <v>23</v>
      </c>
      <c r="B627" s="4">
        <f t="shared" si="333"/>
        <v>41334</v>
      </c>
      <c r="C627" s="4">
        <f t="shared" si="334"/>
        <v>41340</v>
      </c>
      <c r="D627" s="5" t="s">
        <v>85</v>
      </c>
      <c r="E627" s="1">
        <v>2</v>
      </c>
      <c r="F627" s="5" t="s">
        <v>52</v>
      </c>
      <c r="G627" s="5" t="s">
        <v>17</v>
      </c>
      <c r="H627" s="5" t="s">
        <v>252</v>
      </c>
      <c r="I627" s="5"/>
      <c r="J627" s="5"/>
      <c r="K627" s="15">
        <v>41.59</v>
      </c>
      <c r="L627" s="1">
        <f t="shared" si="337"/>
        <v>659.66999999999916</v>
      </c>
      <c r="M627" s="15">
        <v>8.83</v>
      </c>
      <c r="N627" s="15">
        <v>1501.76</v>
      </c>
      <c r="P627" s="1">
        <f t="shared" si="338"/>
        <v>18553.099999999977</v>
      </c>
      <c r="Q627" s="109">
        <f t="shared" si="325"/>
        <v>15649.19999999999</v>
      </c>
      <c r="T627" s="15">
        <v>88</v>
      </c>
      <c r="U627" s="15">
        <v>7.6299999999999901</v>
      </c>
      <c r="V627" s="15">
        <v>3.6099999999999901</v>
      </c>
      <c r="W627" s="15"/>
      <c r="X627" s="15"/>
      <c r="AL627" s="23"/>
      <c r="AM627" s="122"/>
      <c r="AN627" s="23"/>
      <c r="AO627" s="39"/>
      <c r="AP627" s="39"/>
      <c r="AQ627" s="39"/>
      <c r="BF627" s="110">
        <f t="shared" si="335"/>
        <v>1</v>
      </c>
      <c r="BS627" s="1" t="s">
        <v>218</v>
      </c>
      <c r="BT627" s="1">
        <v>75</v>
      </c>
      <c r="BU627" s="1">
        <v>115</v>
      </c>
      <c r="BV627" s="1">
        <v>57.5</v>
      </c>
      <c r="BW627" s="1">
        <v>1200</v>
      </c>
      <c r="BX627" s="1">
        <v>-40</v>
      </c>
      <c r="BY627" s="1">
        <v>48.933</v>
      </c>
      <c r="CA627" s="1">
        <v>40</v>
      </c>
      <c r="CG627" s="39">
        <f t="shared" si="344"/>
        <v>0</v>
      </c>
      <c r="CH627" s="39">
        <f t="shared" si="344"/>
        <v>0</v>
      </c>
      <c r="CI627" s="39">
        <f t="shared" si="344"/>
        <v>0</v>
      </c>
      <c r="CJ627" s="39">
        <f t="shared" si="344"/>
        <v>0</v>
      </c>
      <c r="CK627" s="39">
        <f t="shared" si="344"/>
        <v>0</v>
      </c>
      <c r="CL627" s="39">
        <f t="shared" si="344"/>
        <v>0</v>
      </c>
      <c r="CM627" s="39">
        <f t="shared" si="344"/>
        <v>0</v>
      </c>
      <c r="CO627" s="6"/>
      <c r="CP627" s="6"/>
      <c r="CS627" s="1">
        <f t="shared" si="326"/>
        <v>41.59</v>
      </c>
      <c r="CT627" s="1">
        <f t="shared" si="327"/>
        <v>0</v>
      </c>
      <c r="CU627" s="1">
        <f t="shared" si="328"/>
        <v>0</v>
      </c>
      <c r="CV627" s="1">
        <f t="shared" si="329"/>
        <v>0</v>
      </c>
      <c r="CW627" s="1">
        <f t="shared" si="330"/>
        <v>0</v>
      </c>
      <c r="CX627" s="1">
        <f t="shared" si="331"/>
        <v>48.933</v>
      </c>
      <c r="CY627" s="1">
        <f t="shared" si="339"/>
        <v>659.66999999999916</v>
      </c>
      <c r="DD627" s="1">
        <f t="shared" si="340"/>
        <v>465.10713099999998</v>
      </c>
      <c r="DK627" s="1">
        <f t="shared" si="341"/>
        <v>0</v>
      </c>
      <c r="DL627" s="1">
        <f t="shared" si="342"/>
        <v>0</v>
      </c>
    </row>
    <row r="628" spans="1:116" s="1" customFormat="1" ht="12" customHeight="1">
      <c r="A628" s="1">
        <f t="shared" si="332"/>
        <v>24</v>
      </c>
      <c r="B628" s="4">
        <f t="shared" si="333"/>
        <v>41341</v>
      </c>
      <c r="C628" s="4">
        <f t="shared" si="334"/>
        <v>41347</v>
      </c>
      <c r="D628" s="5" t="s">
        <v>85</v>
      </c>
      <c r="E628" s="1">
        <v>2</v>
      </c>
      <c r="F628" s="5" t="s">
        <v>52</v>
      </c>
      <c r="G628" s="5" t="s">
        <v>17</v>
      </c>
      <c r="H628" s="5" t="s">
        <v>252</v>
      </c>
      <c r="I628" s="5"/>
      <c r="J628" s="5"/>
      <c r="K628" s="15">
        <v>38.299999999999898</v>
      </c>
      <c r="L628" s="1">
        <f t="shared" si="337"/>
        <v>697.96999999999912</v>
      </c>
      <c r="M628" s="15">
        <v>10.8599999999999</v>
      </c>
      <c r="N628" s="15">
        <v>1452.0799999999899</v>
      </c>
      <c r="P628" s="1">
        <f t="shared" si="338"/>
        <v>20005.179999999968</v>
      </c>
      <c r="Q628" s="109">
        <f t="shared" si="325"/>
        <v>17101.279999999981</v>
      </c>
      <c r="T628" s="15">
        <v>88</v>
      </c>
      <c r="U628" s="15">
        <v>7.6299999999999901</v>
      </c>
      <c r="V628" s="15">
        <v>3.79</v>
      </c>
      <c r="W628" s="15">
        <v>11.21</v>
      </c>
      <c r="X628" s="15">
        <v>26.83</v>
      </c>
      <c r="AL628" s="23"/>
      <c r="AM628" s="122"/>
      <c r="AN628" s="23"/>
      <c r="AO628" s="39"/>
      <c r="AP628" s="39"/>
      <c r="AQ628" s="39"/>
      <c r="AT628" s="15"/>
      <c r="AV628" s="15">
        <v>0.92</v>
      </c>
      <c r="AW628" s="15"/>
      <c r="AX628" s="15">
        <v>5.1100000000000003</v>
      </c>
      <c r="AY628" s="15">
        <v>0.45</v>
      </c>
      <c r="AZ628" s="1">
        <v>127.6</v>
      </c>
      <c r="BA628" s="15">
        <v>43.8</v>
      </c>
      <c r="BD628" s="1">
        <v>92</v>
      </c>
      <c r="BF628" s="110">
        <f t="shared" si="335"/>
        <v>1</v>
      </c>
      <c r="BS628" s="1" t="s">
        <v>219</v>
      </c>
      <c r="BT628" s="1">
        <v>76</v>
      </c>
      <c r="BU628" s="1">
        <v>115</v>
      </c>
      <c r="BV628" s="1">
        <v>57.5</v>
      </c>
      <c r="BW628" s="1">
        <v>1200</v>
      </c>
      <c r="BX628" s="1">
        <v>-39</v>
      </c>
      <c r="BY628" s="1">
        <v>44.558999999999997</v>
      </c>
      <c r="CA628" s="1">
        <v>34</v>
      </c>
      <c r="CG628" s="39">
        <f t="shared" si="344"/>
        <v>0</v>
      </c>
      <c r="CH628" s="39">
        <f t="shared" si="344"/>
        <v>0</v>
      </c>
      <c r="CI628" s="39">
        <f t="shared" si="344"/>
        <v>0</v>
      </c>
      <c r="CJ628" s="39">
        <f t="shared" si="344"/>
        <v>0</v>
      </c>
      <c r="CK628" s="39">
        <f t="shared" si="344"/>
        <v>0</v>
      </c>
      <c r="CL628" s="39">
        <f t="shared" si="344"/>
        <v>0</v>
      </c>
      <c r="CM628" s="39">
        <f t="shared" si="344"/>
        <v>0</v>
      </c>
      <c r="CO628" s="6"/>
      <c r="CP628" s="6"/>
      <c r="CS628" s="1">
        <f t="shared" si="326"/>
        <v>38.299999999999898</v>
      </c>
      <c r="CT628" s="1">
        <f t="shared" si="327"/>
        <v>0</v>
      </c>
      <c r="CU628" s="1">
        <f t="shared" si="328"/>
        <v>0</v>
      </c>
      <c r="CV628" s="1">
        <f t="shared" si="329"/>
        <v>0</v>
      </c>
      <c r="CW628" s="1">
        <f t="shared" si="330"/>
        <v>0</v>
      </c>
      <c r="CX628" s="1">
        <f t="shared" si="331"/>
        <v>44.558999999999997</v>
      </c>
      <c r="CY628" s="1">
        <f t="shared" si="339"/>
        <v>697.96999999999912</v>
      </c>
      <c r="DD628" s="1">
        <f t="shared" si="340"/>
        <v>509.66613099999995</v>
      </c>
      <c r="DK628" s="1">
        <f t="shared" si="341"/>
        <v>0</v>
      </c>
      <c r="DL628" s="1">
        <f t="shared" si="342"/>
        <v>0</v>
      </c>
    </row>
    <row r="629" spans="1:116" s="1" customFormat="1" ht="12" customHeight="1">
      <c r="A629" s="1">
        <f t="shared" si="332"/>
        <v>25</v>
      </c>
      <c r="B629" s="4">
        <f t="shared" si="333"/>
        <v>41348</v>
      </c>
      <c r="C629" s="4">
        <f t="shared" si="334"/>
        <v>41354</v>
      </c>
      <c r="D629" s="5" t="s">
        <v>85</v>
      </c>
      <c r="E629" s="1">
        <v>2</v>
      </c>
      <c r="F629" s="5" t="s">
        <v>52</v>
      </c>
      <c r="G629" s="5" t="s">
        <v>17</v>
      </c>
      <c r="H629" s="5" t="s">
        <v>252</v>
      </c>
      <c r="I629" s="5"/>
      <c r="J629" s="5"/>
      <c r="K629" s="15">
        <v>41.2899999999999</v>
      </c>
      <c r="L629" s="1">
        <f t="shared" si="337"/>
        <v>739.25999999999897</v>
      </c>
      <c r="M629" s="15">
        <v>6.03</v>
      </c>
      <c r="N629" s="15">
        <v>1525</v>
      </c>
      <c r="P629" s="1">
        <f t="shared" si="338"/>
        <v>21530.179999999968</v>
      </c>
      <c r="Q629" s="109">
        <f t="shared" si="325"/>
        <v>18626.279999999981</v>
      </c>
      <c r="T629" s="15">
        <v>87</v>
      </c>
      <c r="U629" s="15">
        <v>7.5999999999999899</v>
      </c>
      <c r="V629" s="15">
        <v>3.6899999999999902</v>
      </c>
      <c r="W629" s="15">
        <v>6.07</v>
      </c>
      <c r="X629" s="15">
        <v>11.04</v>
      </c>
      <c r="AL629" s="23"/>
      <c r="AM629" s="122"/>
      <c r="AN629" s="23"/>
      <c r="AO629" s="39"/>
      <c r="AP629" s="39"/>
      <c r="AQ629" s="39"/>
      <c r="AT629" s="15"/>
      <c r="AV629" s="15">
        <v>0.89</v>
      </c>
      <c r="AW629" s="15"/>
      <c r="AX629" s="15">
        <v>4.6399999999999997</v>
      </c>
      <c r="AY629" s="15">
        <v>0.42</v>
      </c>
      <c r="AZ629" s="1">
        <v>52.1</v>
      </c>
      <c r="BA629" s="15">
        <v>45.6</v>
      </c>
      <c r="BD629" s="1">
        <v>89</v>
      </c>
      <c r="BF629" s="110">
        <f t="shared" si="335"/>
        <v>1</v>
      </c>
      <c r="BS629" s="1" t="s">
        <v>220</v>
      </c>
      <c r="BT629" s="1">
        <v>75</v>
      </c>
      <c r="BU629" s="1">
        <v>115</v>
      </c>
      <c r="BV629" s="1">
        <v>57.5</v>
      </c>
      <c r="BW629" s="1">
        <v>1200</v>
      </c>
      <c r="BX629" s="1">
        <v>-40</v>
      </c>
      <c r="BY629" s="1">
        <v>44.289000000000001</v>
      </c>
      <c r="CA629" s="1">
        <v>18</v>
      </c>
      <c r="CG629" s="39">
        <f t="shared" si="344"/>
        <v>0</v>
      </c>
      <c r="CH629" s="39">
        <f t="shared" si="344"/>
        <v>0</v>
      </c>
      <c r="CI629" s="39">
        <f t="shared" si="344"/>
        <v>0</v>
      </c>
      <c r="CJ629" s="39">
        <f t="shared" si="344"/>
        <v>0</v>
      </c>
      <c r="CK629" s="39">
        <f t="shared" si="344"/>
        <v>0</v>
      </c>
      <c r="CL629" s="39">
        <f t="shared" si="344"/>
        <v>0</v>
      </c>
      <c r="CM629" s="39">
        <f t="shared" si="344"/>
        <v>0</v>
      </c>
      <c r="CO629" s="6"/>
      <c r="CP629" s="6"/>
      <c r="CS629" s="1">
        <f t="shared" si="326"/>
        <v>41.2899999999999</v>
      </c>
      <c r="CT629" s="1">
        <f t="shared" si="327"/>
        <v>0</v>
      </c>
      <c r="CU629" s="1">
        <f t="shared" si="328"/>
        <v>0</v>
      </c>
      <c r="CV629" s="1">
        <f t="shared" si="329"/>
        <v>0</v>
      </c>
      <c r="CW629" s="1">
        <f t="shared" si="330"/>
        <v>0</v>
      </c>
      <c r="CX629" s="1">
        <f t="shared" si="331"/>
        <v>44.289000000000001</v>
      </c>
      <c r="CY629" s="1">
        <f t="shared" si="339"/>
        <v>739.25999999999897</v>
      </c>
      <c r="DD629" s="1">
        <f t="shared" si="340"/>
        <v>553.95513099999994</v>
      </c>
      <c r="DK629" s="1">
        <f t="shared" si="341"/>
        <v>0</v>
      </c>
      <c r="DL629" s="1">
        <f t="shared" si="342"/>
        <v>0</v>
      </c>
    </row>
    <row r="630" spans="1:116" s="1" customFormat="1" ht="12" customHeight="1">
      <c r="A630" s="1">
        <f t="shared" si="332"/>
        <v>26</v>
      </c>
      <c r="B630" s="4">
        <f t="shared" si="333"/>
        <v>41355</v>
      </c>
      <c r="C630" s="4">
        <f t="shared" si="334"/>
        <v>41361</v>
      </c>
      <c r="D630" s="5" t="s">
        <v>85</v>
      </c>
      <c r="E630" s="1">
        <v>2</v>
      </c>
      <c r="F630" s="5" t="s">
        <v>52</v>
      </c>
      <c r="G630" s="5" t="s">
        <v>17</v>
      </c>
      <c r="H630" s="5" t="s">
        <v>252</v>
      </c>
      <c r="I630" s="5"/>
      <c r="J630" s="5"/>
      <c r="K630" s="15">
        <v>31.8799999999999</v>
      </c>
      <c r="L630" s="1">
        <f t="shared" si="337"/>
        <v>771.13999999999885</v>
      </c>
      <c r="M630" s="15">
        <v>6.9299999999999899</v>
      </c>
      <c r="N630" s="15">
        <v>988.00999999999897</v>
      </c>
      <c r="P630" s="1">
        <f t="shared" si="338"/>
        <v>22518.189999999966</v>
      </c>
      <c r="Q630" s="109">
        <f t="shared" si="325"/>
        <v>19614.289999999979</v>
      </c>
      <c r="T630" s="15">
        <v>72.999999999999901</v>
      </c>
      <c r="U630" s="15">
        <v>2.96</v>
      </c>
      <c r="V630" s="15">
        <v>3.1</v>
      </c>
      <c r="W630" s="15"/>
      <c r="X630" s="15"/>
      <c r="AL630" s="23"/>
      <c r="AM630" s="122"/>
      <c r="AN630" s="23"/>
      <c r="AO630" s="39"/>
      <c r="AP630" s="39"/>
      <c r="AQ630" s="39"/>
      <c r="BF630" s="110">
        <f t="shared" si="335"/>
        <v>1</v>
      </c>
      <c r="BS630" s="1" t="s">
        <v>221</v>
      </c>
      <c r="BT630" s="1">
        <v>98</v>
      </c>
      <c r="BU630" s="1">
        <v>115</v>
      </c>
      <c r="BV630" s="1">
        <v>57.5</v>
      </c>
      <c r="BW630" s="1">
        <v>1200</v>
      </c>
      <c r="BX630" s="1">
        <v>-17</v>
      </c>
      <c r="BY630" s="1">
        <v>34.712000000000003</v>
      </c>
      <c r="CA630" s="1">
        <v>60</v>
      </c>
      <c r="CB630" s="1">
        <f>AVERAGE(2.1,3.2)</f>
        <v>2.6500000000000004</v>
      </c>
      <c r="CG630" s="39">
        <f t="shared" si="344"/>
        <v>0</v>
      </c>
      <c r="CH630" s="39">
        <f t="shared" si="344"/>
        <v>0</v>
      </c>
      <c r="CI630" s="39">
        <f t="shared" si="344"/>
        <v>0</v>
      </c>
      <c r="CJ630" s="39">
        <f t="shared" si="344"/>
        <v>0</v>
      </c>
      <c r="CK630" s="39">
        <f t="shared" si="344"/>
        <v>0</v>
      </c>
      <c r="CL630" s="39">
        <f t="shared" si="344"/>
        <v>0</v>
      </c>
      <c r="CM630" s="39">
        <f t="shared" si="344"/>
        <v>0</v>
      </c>
      <c r="CO630" s="6"/>
      <c r="CP630" s="6"/>
      <c r="CS630" s="1">
        <f t="shared" si="326"/>
        <v>31.8799999999999</v>
      </c>
      <c r="CT630" s="1">
        <f t="shared" si="327"/>
        <v>0</v>
      </c>
      <c r="CU630" s="1">
        <f t="shared" si="328"/>
        <v>0</v>
      </c>
      <c r="CV630" s="1">
        <f t="shared" si="329"/>
        <v>0</v>
      </c>
      <c r="CW630" s="1">
        <f t="shared" si="330"/>
        <v>0</v>
      </c>
      <c r="CX630" s="1">
        <f t="shared" si="331"/>
        <v>34.712000000000003</v>
      </c>
      <c r="CY630" s="1">
        <f t="shared" si="339"/>
        <v>771.13999999999885</v>
      </c>
      <c r="DD630" s="1">
        <f t="shared" si="340"/>
        <v>588.66713099999993</v>
      </c>
      <c r="DK630" s="1">
        <f t="shared" si="341"/>
        <v>0</v>
      </c>
      <c r="DL630" s="1">
        <f t="shared" si="342"/>
        <v>0</v>
      </c>
    </row>
    <row r="631" spans="1:116" s="1" customFormat="1" ht="12" customHeight="1">
      <c r="A631" s="1">
        <f t="shared" si="332"/>
        <v>27</v>
      </c>
      <c r="B631" s="4">
        <f t="shared" si="333"/>
        <v>41362</v>
      </c>
      <c r="C631" s="4">
        <f t="shared" si="334"/>
        <v>41368</v>
      </c>
      <c r="D631" s="5" t="s">
        <v>85</v>
      </c>
      <c r="E631" s="1">
        <v>2</v>
      </c>
      <c r="F631" s="5" t="s">
        <v>52</v>
      </c>
      <c r="G631" s="5" t="s">
        <v>17</v>
      </c>
      <c r="H631" s="5" t="s">
        <v>252</v>
      </c>
      <c r="I631" s="5"/>
      <c r="J631" s="5"/>
      <c r="K631" s="15">
        <v>16.3599999999999</v>
      </c>
      <c r="L631" s="1">
        <f t="shared" si="337"/>
        <v>787.49999999999875</v>
      </c>
      <c r="M631" s="15">
        <v>4.24</v>
      </c>
      <c r="N631" s="15">
        <v>700.58</v>
      </c>
      <c r="P631" s="1">
        <f t="shared" si="338"/>
        <v>23218.769999999968</v>
      </c>
      <c r="Q631" s="109">
        <f t="shared" si="325"/>
        <v>20314.869999999981</v>
      </c>
      <c r="T631" s="15">
        <v>72.999999999999901</v>
      </c>
      <c r="U631" s="15">
        <v>2.96</v>
      </c>
      <c r="V631" s="15">
        <v>4.28</v>
      </c>
      <c r="W631" s="15"/>
      <c r="X631" s="15"/>
      <c r="AL631" s="23"/>
      <c r="AM631" s="122"/>
      <c r="AN631" s="23"/>
      <c r="AO631" s="39"/>
      <c r="AP631" s="39"/>
      <c r="AQ631" s="39"/>
      <c r="BF631" s="110">
        <f t="shared" si="335"/>
        <v>1</v>
      </c>
      <c r="BS631" s="1" t="s">
        <v>184</v>
      </c>
      <c r="BT631" s="1">
        <v>139</v>
      </c>
      <c r="BU631" s="1">
        <v>115</v>
      </c>
      <c r="BV631" s="1">
        <v>57.5</v>
      </c>
      <c r="BW631" s="1">
        <v>1200</v>
      </c>
      <c r="BX631" s="1">
        <v>24</v>
      </c>
      <c r="BY631" s="1">
        <v>31.969000000000001</v>
      </c>
      <c r="CA631" s="1">
        <v>40</v>
      </c>
      <c r="CB631" s="1" t="s">
        <v>260</v>
      </c>
      <c r="CC631" s="1" t="s">
        <v>275</v>
      </c>
      <c r="CG631" s="39">
        <f t="shared" si="344"/>
        <v>0</v>
      </c>
      <c r="CH631" s="39">
        <f t="shared" si="344"/>
        <v>0</v>
      </c>
      <c r="CI631" s="39">
        <f t="shared" si="344"/>
        <v>0</v>
      </c>
      <c r="CJ631" s="39">
        <f t="shared" si="344"/>
        <v>0</v>
      </c>
      <c r="CK631" s="39">
        <f t="shared" si="344"/>
        <v>0</v>
      </c>
      <c r="CL631" s="39">
        <f t="shared" si="344"/>
        <v>0</v>
      </c>
      <c r="CM631" s="39">
        <f t="shared" si="344"/>
        <v>0</v>
      </c>
      <c r="CO631" s="6"/>
      <c r="CP631" s="6"/>
      <c r="CS631" s="1">
        <f t="shared" si="326"/>
        <v>16.3599999999999</v>
      </c>
      <c r="CT631" s="1">
        <f t="shared" si="327"/>
        <v>0</v>
      </c>
      <c r="CU631" s="1">
        <f t="shared" si="328"/>
        <v>0</v>
      </c>
      <c r="CV631" s="1">
        <f t="shared" si="329"/>
        <v>0</v>
      </c>
      <c r="CW631" s="1">
        <f t="shared" si="330"/>
        <v>0</v>
      </c>
      <c r="CX631" s="1">
        <f t="shared" si="331"/>
        <v>31.969000000000001</v>
      </c>
      <c r="CY631" s="1">
        <f t="shared" si="339"/>
        <v>787.49999999999875</v>
      </c>
      <c r="DD631" s="1">
        <f t="shared" si="340"/>
        <v>620.63613099999998</v>
      </c>
      <c r="DK631" s="1">
        <f t="shared" si="341"/>
        <v>0</v>
      </c>
      <c r="DL631" s="1">
        <f t="shared" si="342"/>
        <v>0</v>
      </c>
    </row>
    <row r="632" spans="1:116" s="1" customFormat="1" ht="12" customHeight="1">
      <c r="A632" s="1">
        <f t="shared" si="332"/>
        <v>28</v>
      </c>
      <c r="B632" s="4">
        <f t="shared" si="333"/>
        <v>41369</v>
      </c>
      <c r="C632" s="4">
        <f t="shared" si="334"/>
        <v>41375</v>
      </c>
      <c r="D632" s="5" t="s">
        <v>85</v>
      </c>
      <c r="E632" s="1">
        <v>2</v>
      </c>
      <c r="F632" s="5" t="s">
        <v>52</v>
      </c>
      <c r="G632" s="5" t="s">
        <v>17</v>
      </c>
      <c r="H632" s="5" t="s">
        <v>252</v>
      </c>
      <c r="I632" s="5"/>
      <c r="J632" s="5"/>
      <c r="K632" s="15">
        <v>26.059999999999899</v>
      </c>
      <c r="L632" s="1">
        <f t="shared" si="337"/>
        <v>813.55999999999869</v>
      </c>
      <c r="M632" s="15">
        <v>0</v>
      </c>
      <c r="N632" s="15">
        <v>826.25999999999897</v>
      </c>
      <c r="P632" s="1">
        <f t="shared" si="338"/>
        <v>24045.029999999966</v>
      </c>
      <c r="Q632" s="109">
        <f t="shared" si="325"/>
        <v>21141.129999999979</v>
      </c>
      <c r="T632" s="15">
        <v>55.000000000000007</v>
      </c>
      <c r="U632" s="15">
        <v>1.6699999999999899</v>
      </c>
      <c r="V632" s="15">
        <v>3.1699999999999902</v>
      </c>
      <c r="W632" s="15"/>
      <c r="X632" s="15"/>
      <c r="AL632" s="23"/>
      <c r="AM632" s="122"/>
      <c r="AN632" s="23"/>
      <c r="AO632" s="39"/>
      <c r="AP632" s="39"/>
      <c r="AQ632" s="39"/>
      <c r="BF632" s="110">
        <f t="shared" si="335"/>
        <v>1</v>
      </c>
      <c r="BS632" s="1" t="s">
        <v>222</v>
      </c>
      <c r="BT632" s="1">
        <v>120</v>
      </c>
      <c r="BU632" s="1">
        <v>115</v>
      </c>
      <c r="BV632" s="1">
        <v>57.5</v>
      </c>
      <c r="BW632" s="1">
        <v>1200</v>
      </c>
      <c r="BX632" s="1">
        <v>5</v>
      </c>
      <c r="BY632" s="1">
        <v>27.345500000000001</v>
      </c>
      <c r="CA632" s="1">
        <v>0</v>
      </c>
      <c r="CG632" s="40">
        <v>15.51</v>
      </c>
      <c r="CH632" s="40">
        <v>55.737142857142864</v>
      </c>
      <c r="CI632" s="40">
        <v>1.0542857142857143</v>
      </c>
      <c r="CJ632" s="40">
        <v>16.767142857142858</v>
      </c>
      <c r="CK632" s="40">
        <v>25.419999999999998</v>
      </c>
      <c r="CL632" s="40">
        <v>0</v>
      </c>
      <c r="CM632" s="40">
        <v>1.2314285714285713</v>
      </c>
      <c r="CO632" s="6"/>
      <c r="CP632" s="6"/>
      <c r="CS632" s="1">
        <f t="shared" si="326"/>
        <v>26.059999999999899</v>
      </c>
      <c r="CT632" s="1">
        <f t="shared" si="327"/>
        <v>0</v>
      </c>
      <c r="CU632" s="1">
        <f t="shared" si="328"/>
        <v>0</v>
      </c>
      <c r="CV632" s="1">
        <f t="shared" si="329"/>
        <v>0</v>
      </c>
      <c r="CW632" s="1">
        <f t="shared" si="330"/>
        <v>0</v>
      </c>
      <c r="CX632" s="1">
        <f t="shared" si="331"/>
        <v>27.345500000000001</v>
      </c>
      <c r="CY632" s="1">
        <f t="shared" si="339"/>
        <v>813.55999999999869</v>
      </c>
      <c r="DD632" s="1">
        <f t="shared" si="340"/>
        <v>647.98163099999999</v>
      </c>
      <c r="DK632" s="1">
        <f t="shared" si="341"/>
        <v>0</v>
      </c>
      <c r="DL632" s="1">
        <f t="shared" si="342"/>
        <v>0</v>
      </c>
    </row>
    <row r="633" spans="1:116" s="1" customFormat="1" ht="12" customHeight="1">
      <c r="A633" s="1">
        <f t="shared" si="332"/>
        <v>29</v>
      </c>
      <c r="B633" s="4">
        <f t="shared" si="333"/>
        <v>41376</v>
      </c>
      <c r="C633" s="4">
        <f t="shared" si="334"/>
        <v>41382</v>
      </c>
      <c r="D633" s="5" t="s">
        <v>85</v>
      </c>
      <c r="E633" s="1">
        <v>2</v>
      </c>
      <c r="F633" s="5" t="s">
        <v>52</v>
      </c>
      <c r="G633" s="5" t="s">
        <v>17</v>
      </c>
      <c r="H633" s="5" t="s">
        <v>252</v>
      </c>
      <c r="I633" s="5"/>
      <c r="J633" s="5"/>
      <c r="K633" s="15">
        <v>30.05</v>
      </c>
      <c r="L633" s="1">
        <f t="shared" si="337"/>
        <v>843.60999999999865</v>
      </c>
      <c r="M633" s="15">
        <v>0</v>
      </c>
      <c r="N633" s="15">
        <v>849.14999999999895</v>
      </c>
      <c r="P633" s="1">
        <f t="shared" si="338"/>
        <v>24894.179999999964</v>
      </c>
      <c r="Q633" s="109">
        <f t="shared" si="325"/>
        <v>21990.279999999977</v>
      </c>
      <c r="T633" s="15">
        <v>55.000000000000007</v>
      </c>
      <c r="U633" s="15">
        <v>1.6699999999999899</v>
      </c>
      <c r="V633" s="15">
        <v>2.83</v>
      </c>
      <c r="W633" s="15">
        <v>9.0500000000000007</v>
      </c>
      <c r="X633" s="15">
        <v>12.62</v>
      </c>
      <c r="AL633" s="23"/>
      <c r="AM633" s="122"/>
      <c r="AN633" s="23"/>
      <c r="AO633" s="39"/>
      <c r="AP633" s="39"/>
      <c r="AQ633" s="39"/>
      <c r="BF633" s="110">
        <f t="shared" si="335"/>
        <v>1</v>
      </c>
      <c r="BY633" s="1">
        <v>27.384</v>
      </c>
      <c r="CG633" s="40">
        <v>19.134285714285713</v>
      </c>
      <c r="CH633" s="40">
        <v>55.631428571428572</v>
      </c>
      <c r="CI633" s="40">
        <v>1.2857142857142858</v>
      </c>
      <c r="CJ633" s="40">
        <v>13.659999999999998</v>
      </c>
      <c r="CK633" s="40">
        <v>25.159999999999997</v>
      </c>
      <c r="CL633" s="40">
        <v>0</v>
      </c>
      <c r="CM633" s="40">
        <v>1.4285714285714288</v>
      </c>
      <c r="CO633" s="6"/>
      <c r="CP633" s="6"/>
      <c r="CS633" s="1">
        <f t="shared" si="326"/>
        <v>30.05</v>
      </c>
      <c r="CT633" s="1">
        <f t="shared" si="327"/>
        <v>0</v>
      </c>
      <c r="CU633" s="1">
        <f t="shared" si="328"/>
        <v>0</v>
      </c>
      <c r="CV633" s="1">
        <f t="shared" si="329"/>
        <v>0</v>
      </c>
      <c r="CW633" s="1">
        <f t="shared" si="330"/>
        <v>0</v>
      </c>
      <c r="CX633" s="1">
        <f t="shared" si="331"/>
        <v>27.384</v>
      </c>
      <c r="CY633" s="1">
        <f t="shared" si="339"/>
        <v>843.60999999999865</v>
      </c>
      <c r="DD633" s="1">
        <f t="shared" si="340"/>
        <v>675.36563100000001</v>
      </c>
      <c r="DK633" s="1">
        <f t="shared" si="341"/>
        <v>0</v>
      </c>
      <c r="DL633" s="1">
        <f t="shared" si="342"/>
        <v>0</v>
      </c>
    </row>
    <row r="634" spans="1:116" s="1" customFormat="1" ht="12" customHeight="1">
      <c r="A634" s="1">
        <f t="shared" si="332"/>
        <v>30</v>
      </c>
      <c r="B634" s="4">
        <f t="shared" si="333"/>
        <v>41383</v>
      </c>
      <c r="C634" s="4">
        <f t="shared" si="334"/>
        <v>41389</v>
      </c>
      <c r="D634" s="5" t="s">
        <v>85</v>
      </c>
      <c r="E634" s="1">
        <v>2</v>
      </c>
      <c r="F634" s="5" t="s">
        <v>52</v>
      </c>
      <c r="G634" s="5" t="s">
        <v>17</v>
      </c>
      <c r="H634" s="5" t="s">
        <v>252</v>
      </c>
      <c r="I634" s="5"/>
      <c r="J634" s="5"/>
      <c r="K634" s="15">
        <v>14.5399999999999</v>
      </c>
      <c r="L634" s="1">
        <f t="shared" si="337"/>
        <v>858.1499999999985</v>
      </c>
      <c r="M634" s="15">
        <v>0</v>
      </c>
      <c r="N634" s="15">
        <v>69.849999999999895</v>
      </c>
      <c r="P634" s="1">
        <f t="shared" si="338"/>
        <v>24964.029999999962</v>
      </c>
      <c r="Q634" s="109">
        <f t="shared" si="325"/>
        <v>22060.129999999976</v>
      </c>
      <c r="T634" s="15">
        <v>7.0000000000000009</v>
      </c>
      <c r="U634" s="15">
        <v>0.14000000000000001</v>
      </c>
      <c r="V634" s="15">
        <v>0.47999999999999898</v>
      </c>
      <c r="W634" s="15">
        <v>1.08</v>
      </c>
      <c r="X634" s="15">
        <v>1.08</v>
      </c>
      <c r="AL634" s="23"/>
      <c r="AM634" s="122"/>
      <c r="AN634" s="23"/>
      <c r="AO634" s="39"/>
      <c r="AP634" s="39"/>
      <c r="AQ634" s="39"/>
      <c r="BF634" s="110">
        <f t="shared" si="335"/>
        <v>1</v>
      </c>
      <c r="BY634" s="1">
        <v>24.359999999999996</v>
      </c>
      <c r="CG634" s="40">
        <v>13.917142857142858</v>
      </c>
      <c r="CH634" s="40">
        <v>60.752857142857138</v>
      </c>
      <c r="CI634" s="40">
        <v>0.79999999999999993</v>
      </c>
      <c r="CJ634" s="40">
        <v>11.865714285714287</v>
      </c>
      <c r="CK634" s="40">
        <v>17.529999999999998</v>
      </c>
      <c r="CL634" s="40">
        <v>0</v>
      </c>
      <c r="CM634" s="40">
        <v>0.89571428571428569</v>
      </c>
      <c r="CO634" s="6"/>
      <c r="CP634" s="6"/>
      <c r="CS634" s="1">
        <f t="shared" si="326"/>
        <v>14.5399999999999</v>
      </c>
      <c r="CT634" s="1">
        <f t="shared" si="327"/>
        <v>0</v>
      </c>
      <c r="CU634" s="1">
        <f t="shared" si="328"/>
        <v>0</v>
      </c>
      <c r="CV634" s="1">
        <f t="shared" si="329"/>
        <v>0</v>
      </c>
      <c r="CW634" s="1">
        <f t="shared" si="330"/>
        <v>0</v>
      </c>
      <c r="CX634" s="1">
        <f t="shared" si="331"/>
        <v>24.359999999999996</v>
      </c>
      <c r="CY634" s="1">
        <f t="shared" si="339"/>
        <v>858.1499999999985</v>
      </c>
      <c r="DD634" s="1">
        <f t="shared" si="340"/>
        <v>699.72563100000002</v>
      </c>
      <c r="DK634" s="1">
        <f t="shared" si="341"/>
        <v>0</v>
      </c>
      <c r="DL634" s="1">
        <f t="shared" si="342"/>
        <v>0</v>
      </c>
    </row>
    <row r="635" spans="1:116" s="1" customFormat="1" ht="12" customHeight="1">
      <c r="A635" s="1">
        <f t="shared" si="332"/>
        <v>31</v>
      </c>
      <c r="B635" s="4">
        <f t="shared" si="333"/>
        <v>41390</v>
      </c>
      <c r="C635" s="4">
        <f t="shared" si="334"/>
        <v>41396</v>
      </c>
      <c r="D635" s="5" t="s">
        <v>85</v>
      </c>
      <c r="E635" s="1">
        <v>2</v>
      </c>
      <c r="F635" s="5" t="s">
        <v>52</v>
      </c>
      <c r="G635" s="5" t="s">
        <v>17</v>
      </c>
      <c r="H635" s="5" t="s">
        <v>252</v>
      </c>
      <c r="I635" s="5"/>
      <c r="J635" s="5"/>
      <c r="K635" s="15">
        <v>9.2599999999999891</v>
      </c>
      <c r="L635" s="1">
        <f t="shared" si="337"/>
        <v>867.40999999999849</v>
      </c>
      <c r="M635" s="15">
        <v>0</v>
      </c>
      <c r="N635" s="15">
        <v>148.479999999999</v>
      </c>
      <c r="P635" s="1">
        <f t="shared" si="338"/>
        <v>25112.509999999962</v>
      </c>
      <c r="Q635" s="109">
        <f t="shared" si="325"/>
        <v>22208.609999999975</v>
      </c>
      <c r="T635" s="15">
        <v>12</v>
      </c>
      <c r="U635" s="15">
        <v>0.23</v>
      </c>
      <c r="V635" s="15">
        <v>1.6</v>
      </c>
      <c r="W635" s="15">
        <v>1.21</v>
      </c>
      <c r="X635" s="15">
        <v>1.21</v>
      </c>
      <c r="AL635" s="23"/>
      <c r="AM635" s="122"/>
      <c r="AN635" s="23"/>
      <c r="AO635" s="39"/>
      <c r="AP635" s="39"/>
      <c r="AQ635" s="39"/>
      <c r="BF635" s="110">
        <f t="shared" si="335"/>
        <v>1</v>
      </c>
      <c r="BY635" s="1">
        <v>14.777999999999999</v>
      </c>
      <c r="CG635" s="40">
        <v>16.511428571428574</v>
      </c>
      <c r="CH635" s="40">
        <v>52.027142857142849</v>
      </c>
      <c r="CI635" s="40">
        <v>1.3057142857142858</v>
      </c>
      <c r="CJ635" s="40">
        <v>12.680000000000001</v>
      </c>
      <c r="CK635" s="40">
        <v>21.089999999999996</v>
      </c>
      <c r="CL635" s="40">
        <v>0</v>
      </c>
      <c r="CM635" s="40">
        <v>0.80142857142857138</v>
      </c>
      <c r="CO635" s="6"/>
      <c r="CP635" s="6"/>
      <c r="CS635" s="1">
        <f t="shared" si="326"/>
        <v>9.2599999999999891</v>
      </c>
      <c r="CT635" s="1">
        <f t="shared" si="327"/>
        <v>0</v>
      </c>
      <c r="CU635" s="1">
        <f t="shared" si="328"/>
        <v>0</v>
      </c>
      <c r="CV635" s="1">
        <f t="shared" si="329"/>
        <v>0</v>
      </c>
      <c r="CW635" s="1">
        <f t="shared" si="330"/>
        <v>0</v>
      </c>
      <c r="CX635" s="1">
        <f t="shared" si="331"/>
        <v>14.777999999999999</v>
      </c>
      <c r="CY635" s="1">
        <f t="shared" si="339"/>
        <v>867.40999999999849</v>
      </c>
      <c r="DD635" s="1">
        <f t="shared" si="340"/>
        <v>714.50363100000004</v>
      </c>
      <c r="DK635" s="1">
        <f t="shared" si="341"/>
        <v>0</v>
      </c>
      <c r="DL635" s="1">
        <f t="shared" si="342"/>
        <v>0</v>
      </c>
    </row>
    <row r="636" spans="1:116" s="1" customFormat="1" ht="12" customHeight="1">
      <c r="A636" s="1">
        <f t="shared" si="332"/>
        <v>32</v>
      </c>
      <c r="B636" s="4">
        <f t="shared" si="333"/>
        <v>41397</v>
      </c>
      <c r="C636" s="4">
        <f t="shared" si="334"/>
        <v>41403</v>
      </c>
      <c r="D636" s="5" t="s">
        <v>85</v>
      </c>
      <c r="E636" s="1">
        <v>2</v>
      </c>
      <c r="F636" s="5" t="s">
        <v>52</v>
      </c>
      <c r="G636" s="5" t="s">
        <v>17</v>
      </c>
      <c r="H636" s="5" t="s">
        <v>252</v>
      </c>
      <c r="I636" s="5"/>
      <c r="J636" s="5"/>
      <c r="K636" s="15">
        <v>11.63</v>
      </c>
      <c r="L636" s="1">
        <f t="shared" si="337"/>
        <v>879.03999999999849</v>
      </c>
      <c r="M636" s="15">
        <v>0</v>
      </c>
      <c r="N636" s="15">
        <v>119.72</v>
      </c>
      <c r="P636" s="1">
        <f t="shared" si="338"/>
        <v>25232.229999999963</v>
      </c>
      <c r="Q636" s="109">
        <f t="shared" si="325"/>
        <v>22328.329999999976</v>
      </c>
      <c r="T636" s="15">
        <v>12</v>
      </c>
      <c r="U636" s="15">
        <v>0.23</v>
      </c>
      <c r="V636" s="15">
        <v>1.03</v>
      </c>
      <c r="W636" s="15">
        <v>0.66</v>
      </c>
      <c r="X636" s="15">
        <v>0.66</v>
      </c>
      <c r="AL636" s="23"/>
      <c r="AM636" s="122"/>
      <c r="AN636" s="23"/>
      <c r="AO636" s="39"/>
      <c r="AP636" s="39"/>
      <c r="AQ636" s="39"/>
      <c r="BF636" s="110">
        <f t="shared" si="335"/>
        <v>1</v>
      </c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>
        <v>17.334</v>
      </c>
      <c r="BZ636" s="15"/>
      <c r="CA636" s="15"/>
      <c r="CB636" s="25"/>
      <c r="CC636" s="15"/>
      <c r="CD636" s="15"/>
      <c r="CE636" s="15"/>
      <c r="CF636" s="15"/>
      <c r="CG636" s="40">
        <v>11.912857142857144</v>
      </c>
      <c r="CH636" s="40">
        <v>50.888571428571424</v>
      </c>
      <c r="CI636" s="40">
        <v>1.06</v>
      </c>
      <c r="CJ636" s="40">
        <v>13.141428571428573</v>
      </c>
      <c r="CK636" s="40">
        <v>21.32</v>
      </c>
      <c r="CL636" s="40">
        <v>0</v>
      </c>
      <c r="CM636" s="40">
        <v>1.5757142857142858</v>
      </c>
      <c r="CO636" s="6"/>
      <c r="CP636" s="6"/>
      <c r="CS636" s="1">
        <f t="shared" si="326"/>
        <v>11.63</v>
      </c>
      <c r="CT636" s="1">
        <f t="shared" si="327"/>
        <v>0</v>
      </c>
      <c r="CU636" s="1">
        <f t="shared" si="328"/>
        <v>0</v>
      </c>
      <c r="CV636" s="1">
        <f t="shared" si="329"/>
        <v>0</v>
      </c>
      <c r="CW636" s="1">
        <f t="shared" si="330"/>
        <v>0</v>
      </c>
      <c r="CX636" s="1">
        <f t="shared" si="331"/>
        <v>17.334</v>
      </c>
      <c r="CY636" s="1">
        <f t="shared" si="339"/>
        <v>879.03999999999849</v>
      </c>
      <c r="DD636" s="1">
        <f t="shared" si="340"/>
        <v>731.83763099999999</v>
      </c>
      <c r="DK636" s="1">
        <f t="shared" si="341"/>
        <v>0</v>
      </c>
      <c r="DL636" s="1">
        <f t="shared" si="342"/>
        <v>0</v>
      </c>
    </row>
    <row r="637" spans="1:116" s="1" customFormat="1" ht="12" customHeight="1">
      <c r="A637" s="1">
        <f t="shared" si="332"/>
        <v>33</v>
      </c>
      <c r="B637" s="4">
        <f t="shared" si="333"/>
        <v>41404</v>
      </c>
      <c r="C637" s="4">
        <f t="shared" si="334"/>
        <v>41410</v>
      </c>
      <c r="D637" s="5" t="s">
        <v>85</v>
      </c>
      <c r="E637" s="1">
        <v>2</v>
      </c>
      <c r="F637" s="5" t="s">
        <v>52</v>
      </c>
      <c r="G637" s="5" t="s">
        <v>17</v>
      </c>
      <c r="H637" s="5" t="s">
        <v>252</v>
      </c>
      <c r="I637" s="5"/>
      <c r="J637" s="5"/>
      <c r="K637" s="15">
        <v>7.66</v>
      </c>
      <c r="L637" s="1">
        <f t="shared" si="337"/>
        <v>886.69999999999845</v>
      </c>
      <c r="M637" s="15">
        <v>0</v>
      </c>
      <c r="N637" s="15">
        <v>29.26</v>
      </c>
      <c r="P637" s="1">
        <f t="shared" si="338"/>
        <v>25261.489999999962</v>
      </c>
      <c r="Q637" s="109">
        <f t="shared" si="325"/>
        <v>22357.589999999975</v>
      </c>
      <c r="T637" s="15">
        <v>2.9999999999999898</v>
      </c>
      <c r="U637" s="15">
        <v>0.1</v>
      </c>
      <c r="V637" s="15">
        <v>0.38</v>
      </c>
      <c r="W637" s="15"/>
      <c r="X637" s="15"/>
      <c r="AL637" s="23"/>
      <c r="AM637" s="122"/>
      <c r="AN637" s="23"/>
      <c r="AO637" s="39"/>
      <c r="AP637" s="39"/>
      <c r="AQ637" s="39"/>
      <c r="BF637" s="110">
        <f t="shared" si="335"/>
        <v>1</v>
      </c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>
        <v>0</v>
      </c>
      <c r="BZ637" s="15"/>
      <c r="CA637" s="15"/>
      <c r="CB637" s="25"/>
      <c r="CC637" s="15"/>
      <c r="CD637" s="15"/>
      <c r="CE637" s="15"/>
      <c r="CF637" s="15"/>
      <c r="CG637" s="40">
        <v>12.858571428571427</v>
      </c>
      <c r="CH637" s="40">
        <v>51.79</v>
      </c>
      <c r="CI637" s="40">
        <v>1.0457142857142858</v>
      </c>
      <c r="CJ637" s="40">
        <v>11.762857142857143</v>
      </c>
      <c r="CK637" s="40">
        <v>18.54</v>
      </c>
      <c r="CL637" s="40">
        <v>0</v>
      </c>
      <c r="CM637" s="40">
        <v>1.2842857142857143</v>
      </c>
      <c r="CO637" s="6"/>
      <c r="CP637" s="6"/>
      <c r="CS637" s="1">
        <f t="shared" si="326"/>
        <v>7.66</v>
      </c>
      <c r="CT637" s="1">
        <f t="shared" si="327"/>
        <v>0</v>
      </c>
      <c r="CU637" s="1">
        <f t="shared" si="328"/>
        <v>0</v>
      </c>
      <c r="CV637" s="1">
        <f t="shared" si="329"/>
        <v>0</v>
      </c>
      <c r="CW637" s="1">
        <f t="shared" si="330"/>
        <v>0</v>
      </c>
      <c r="CX637" s="1">
        <f t="shared" si="331"/>
        <v>0</v>
      </c>
      <c r="CY637" s="1">
        <f t="shared" si="339"/>
        <v>886.69999999999845</v>
      </c>
      <c r="DD637" s="1">
        <f t="shared" si="340"/>
        <v>731.83763099999999</v>
      </c>
      <c r="DK637" s="1">
        <f t="shared" si="341"/>
        <v>0</v>
      </c>
      <c r="DL637" s="1">
        <f t="shared" si="342"/>
        <v>0</v>
      </c>
    </row>
    <row r="638" spans="1:116" s="1" customFormat="1" ht="12" customHeight="1">
      <c r="A638" s="1">
        <f t="shared" si="332"/>
        <v>34</v>
      </c>
      <c r="B638" s="4">
        <f t="shared" si="333"/>
        <v>41411</v>
      </c>
      <c r="C638" s="4">
        <f t="shared" si="334"/>
        <v>41417</v>
      </c>
      <c r="D638" s="5" t="s">
        <v>85</v>
      </c>
      <c r="E638" s="1">
        <v>2</v>
      </c>
      <c r="F638" s="5" t="s">
        <v>52</v>
      </c>
      <c r="G638" s="5" t="s">
        <v>17</v>
      </c>
      <c r="H638" s="5" t="s">
        <v>252</v>
      </c>
      <c r="I638" s="5"/>
      <c r="J638" s="5"/>
      <c r="K638" s="15">
        <v>8.4</v>
      </c>
      <c r="L638" s="1">
        <f t="shared" si="337"/>
        <v>895.09999999999843</v>
      </c>
      <c r="M638" s="15">
        <v>0</v>
      </c>
      <c r="N638" s="15">
        <v>44.159999999999897</v>
      </c>
      <c r="P638" s="1">
        <f t="shared" si="338"/>
        <v>25305.649999999961</v>
      </c>
      <c r="Q638" s="109">
        <f t="shared" si="325"/>
        <v>22401.749999999975</v>
      </c>
      <c r="T638" s="15">
        <v>5</v>
      </c>
      <c r="U638" s="15">
        <v>0.11</v>
      </c>
      <c r="V638" s="15">
        <v>0.53</v>
      </c>
      <c r="W638" s="15">
        <v>0.7</v>
      </c>
      <c r="X638" s="15">
        <v>0.7</v>
      </c>
      <c r="AL638" s="23"/>
      <c r="AM638" s="122"/>
      <c r="AN638" s="23"/>
      <c r="AO638" s="39"/>
      <c r="AP638" s="39"/>
      <c r="AQ638" s="39"/>
      <c r="BF638" s="110">
        <f t="shared" si="335"/>
        <v>1</v>
      </c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25"/>
      <c r="CC638" s="15"/>
      <c r="CD638" s="15"/>
      <c r="CE638" s="15"/>
      <c r="CF638" s="15"/>
      <c r="CG638" s="40">
        <v>14.55857142857143</v>
      </c>
      <c r="CH638" s="40">
        <v>57.211428571428577</v>
      </c>
      <c r="CI638" s="40">
        <v>0.88285714285714278</v>
      </c>
      <c r="CJ638" s="40">
        <v>10.261428571428571</v>
      </c>
      <c r="CK638" s="40">
        <v>15.91</v>
      </c>
      <c r="CL638" s="40">
        <v>0</v>
      </c>
      <c r="CM638" s="40">
        <v>1.2657142857142856</v>
      </c>
      <c r="CO638" s="6"/>
      <c r="CP638" s="6"/>
      <c r="CS638" s="1">
        <f t="shared" si="326"/>
        <v>8.4</v>
      </c>
      <c r="CT638" s="1">
        <f t="shared" si="327"/>
        <v>0</v>
      </c>
      <c r="CU638" s="1">
        <f t="shared" si="328"/>
        <v>0</v>
      </c>
      <c r="CV638" s="1">
        <f t="shared" si="329"/>
        <v>0</v>
      </c>
      <c r="CW638" s="1">
        <f t="shared" si="330"/>
        <v>0</v>
      </c>
      <c r="CX638" s="1">
        <f t="shared" si="331"/>
        <v>0</v>
      </c>
      <c r="CY638" s="1">
        <f t="shared" si="339"/>
        <v>895.09999999999843</v>
      </c>
      <c r="DD638" s="1">
        <f t="shared" si="340"/>
        <v>731.83763099999999</v>
      </c>
      <c r="DK638" s="1">
        <f t="shared" si="341"/>
        <v>0</v>
      </c>
      <c r="DL638" s="1">
        <f t="shared" si="342"/>
        <v>0</v>
      </c>
    </row>
    <row r="639" spans="1:116" s="1" customFormat="1" ht="12" customHeight="1">
      <c r="A639" s="1">
        <f t="shared" si="332"/>
        <v>35</v>
      </c>
      <c r="B639" s="4">
        <f t="shared" si="333"/>
        <v>41418</v>
      </c>
      <c r="C639" s="4">
        <f t="shared" si="334"/>
        <v>41424</v>
      </c>
      <c r="D639" s="5" t="s">
        <v>85</v>
      </c>
      <c r="E639" s="1">
        <v>2</v>
      </c>
      <c r="F639" s="5" t="s">
        <v>52</v>
      </c>
      <c r="G639" s="5" t="s">
        <v>17</v>
      </c>
      <c r="H639" s="5" t="s">
        <v>252</v>
      </c>
      <c r="I639" s="5"/>
      <c r="J639" s="5"/>
      <c r="K639" s="15">
        <v>11.1999999999999</v>
      </c>
      <c r="L639" s="1">
        <f t="shared" si="337"/>
        <v>906.29999999999836</v>
      </c>
      <c r="M639" s="15">
        <v>0</v>
      </c>
      <c r="N639" s="15">
        <v>43.59</v>
      </c>
      <c r="P639" s="1">
        <f t="shared" si="338"/>
        <v>25349.239999999962</v>
      </c>
      <c r="Q639" s="109">
        <f t="shared" si="325"/>
        <v>22445.339999999975</v>
      </c>
      <c r="T639" s="15">
        <v>5</v>
      </c>
      <c r="U639" s="15">
        <v>0.11</v>
      </c>
      <c r="V639" s="15">
        <v>0.39</v>
      </c>
      <c r="W639" s="15">
        <v>0.44</v>
      </c>
      <c r="X639" s="15">
        <v>0.44</v>
      </c>
      <c r="AL639" s="23"/>
      <c r="AM639" s="122"/>
      <c r="AN639" s="23"/>
      <c r="AO639" s="39"/>
      <c r="AP639" s="39"/>
      <c r="AQ639" s="39"/>
      <c r="BF639" s="110">
        <f t="shared" si="335"/>
        <v>1</v>
      </c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25"/>
      <c r="CC639" s="15"/>
      <c r="CD639" s="15"/>
      <c r="CE639" s="15"/>
      <c r="CF639" s="15"/>
      <c r="CG639" s="40">
        <v>14.38</v>
      </c>
      <c r="CH639" s="40">
        <v>52.214285714285715</v>
      </c>
      <c r="CI639" s="40">
        <v>1.077142857142857</v>
      </c>
      <c r="CJ639" s="40">
        <v>7.8142857142857141</v>
      </c>
      <c r="CK639" s="40">
        <v>17.049999999999997</v>
      </c>
      <c r="CL639" s="40">
        <v>0</v>
      </c>
      <c r="CM639" s="40">
        <v>1.705714285714286</v>
      </c>
      <c r="CO639" s="6"/>
      <c r="CP639" s="6"/>
      <c r="CS639" s="1">
        <f t="shared" si="326"/>
        <v>11.1999999999999</v>
      </c>
      <c r="CT639" s="1">
        <f t="shared" si="327"/>
        <v>0</v>
      </c>
      <c r="CU639" s="1">
        <f t="shared" si="328"/>
        <v>0</v>
      </c>
      <c r="CV639" s="1">
        <f t="shared" si="329"/>
        <v>0</v>
      </c>
      <c r="CW639" s="1">
        <f t="shared" si="330"/>
        <v>0</v>
      </c>
      <c r="CX639" s="1">
        <f t="shared" si="331"/>
        <v>0</v>
      </c>
      <c r="CY639" s="1">
        <f t="shared" si="339"/>
        <v>906.29999999999836</v>
      </c>
      <c r="DD639" s="1">
        <f t="shared" si="340"/>
        <v>731.83763099999999</v>
      </c>
      <c r="DK639" s="1">
        <f t="shared" si="341"/>
        <v>0</v>
      </c>
      <c r="DL639" s="1">
        <f t="shared" si="342"/>
        <v>0</v>
      </c>
    </row>
    <row r="640" spans="1:116" s="1" customFormat="1" ht="12" customHeight="1">
      <c r="A640" s="1">
        <v>-17</v>
      </c>
      <c r="B640" s="4">
        <v>41053</v>
      </c>
      <c r="C640" s="4">
        <v>41060</v>
      </c>
      <c r="D640" s="5" t="s">
        <v>85</v>
      </c>
      <c r="E640" s="1">
        <v>11</v>
      </c>
      <c r="F640" s="5" t="s">
        <v>18</v>
      </c>
      <c r="AL640" s="23"/>
      <c r="AM640" s="122"/>
      <c r="AN640" s="23"/>
      <c r="AO640" s="39"/>
      <c r="AP640" s="39"/>
      <c r="AQ640" s="39"/>
      <c r="BX640" s="39"/>
      <c r="BY640" s="41"/>
      <c r="DK640" s="1">
        <f t="shared" si="341"/>
        <v>0</v>
      </c>
      <c r="DL640" s="1">
        <f t="shared" si="342"/>
        <v>0</v>
      </c>
    </row>
    <row r="641" spans="1:116" s="1" customFormat="1" ht="12" customHeight="1">
      <c r="A641" s="1">
        <v>-16</v>
      </c>
      <c r="B641" s="4">
        <v>41060</v>
      </c>
      <c r="C641" s="4">
        <v>41067</v>
      </c>
      <c r="D641" s="5" t="s">
        <v>85</v>
      </c>
      <c r="E641" s="1">
        <v>11</v>
      </c>
      <c r="F641" s="5" t="s">
        <v>18</v>
      </c>
      <c r="AL641" s="23"/>
      <c r="AM641" s="122"/>
      <c r="AN641" s="23"/>
      <c r="AO641" s="39"/>
      <c r="AP641" s="39"/>
      <c r="AQ641" s="39"/>
      <c r="BX641" s="39"/>
      <c r="BY641" s="41"/>
      <c r="DK641" s="1">
        <f t="shared" si="341"/>
        <v>0</v>
      </c>
      <c r="DL641" s="1">
        <f t="shared" si="342"/>
        <v>0</v>
      </c>
    </row>
    <row r="642" spans="1:116" s="1" customFormat="1" ht="12" customHeight="1">
      <c r="A642" s="1">
        <v>-15</v>
      </c>
      <c r="B642" s="4">
        <v>41067</v>
      </c>
      <c r="C642" s="4">
        <v>41074</v>
      </c>
      <c r="D642" s="5" t="s">
        <v>85</v>
      </c>
      <c r="E642" s="1">
        <v>11</v>
      </c>
      <c r="F642" s="5" t="s">
        <v>18</v>
      </c>
      <c r="AL642" s="23"/>
      <c r="AM642" s="122"/>
      <c r="AN642" s="23"/>
      <c r="AO642" s="39"/>
      <c r="AP642" s="39"/>
      <c r="AQ642" s="39"/>
      <c r="BX642" s="39"/>
      <c r="BY642" s="41"/>
      <c r="DK642" s="1">
        <f t="shared" si="341"/>
        <v>0</v>
      </c>
      <c r="DL642" s="1">
        <f t="shared" si="342"/>
        <v>0</v>
      </c>
    </row>
    <row r="643" spans="1:116" s="1" customFormat="1" ht="12" customHeight="1">
      <c r="A643" s="1">
        <v>-14</v>
      </c>
      <c r="B643" s="4">
        <v>41074</v>
      </c>
      <c r="C643" s="4">
        <v>41081</v>
      </c>
      <c r="D643" s="5" t="s">
        <v>85</v>
      </c>
      <c r="E643" s="1">
        <v>11</v>
      </c>
      <c r="F643" s="5" t="s">
        <v>18</v>
      </c>
      <c r="AL643" s="23"/>
      <c r="AM643" s="122"/>
      <c r="AN643" s="23"/>
      <c r="AO643" s="39"/>
      <c r="AP643" s="39"/>
      <c r="AQ643" s="39"/>
      <c r="BM643" s="1">
        <v>8.6999999999999993</v>
      </c>
      <c r="BN643" s="1">
        <v>8.6999999999999993</v>
      </c>
      <c r="BO643" s="1">
        <v>0.02</v>
      </c>
      <c r="BP643" s="1">
        <v>2</v>
      </c>
      <c r="BX643" s="39"/>
      <c r="BY643" s="41"/>
      <c r="DK643" s="1">
        <f t="shared" si="341"/>
        <v>0</v>
      </c>
      <c r="DL643" s="1">
        <f t="shared" si="342"/>
        <v>0</v>
      </c>
    </row>
    <row r="644" spans="1:116" s="1" customFormat="1" ht="12" customHeight="1">
      <c r="A644" s="1">
        <v>-13</v>
      </c>
      <c r="B644" s="4">
        <v>41081</v>
      </c>
      <c r="C644" s="4">
        <v>41088</v>
      </c>
      <c r="D644" s="5" t="s">
        <v>85</v>
      </c>
      <c r="E644" s="1">
        <v>11</v>
      </c>
      <c r="F644" s="5" t="s">
        <v>18</v>
      </c>
      <c r="AL644" s="23"/>
      <c r="AM644" s="122"/>
      <c r="AN644" s="23"/>
      <c r="AO644" s="39"/>
      <c r="AP644" s="39"/>
      <c r="AQ644" s="39"/>
      <c r="BM644" s="1">
        <v>10.5</v>
      </c>
      <c r="BN644" s="1">
        <v>19.2</v>
      </c>
      <c r="BO644" s="1">
        <v>0.05</v>
      </c>
      <c r="BP644" s="1">
        <v>5</v>
      </c>
      <c r="BX644" s="39"/>
      <c r="BY644" s="41"/>
      <c r="DK644" s="1">
        <f t="shared" si="341"/>
        <v>0</v>
      </c>
      <c r="DL644" s="1">
        <f t="shared" si="342"/>
        <v>0</v>
      </c>
    </row>
    <row r="645" spans="1:116" s="1" customFormat="1" ht="12" customHeight="1">
      <c r="A645" s="1">
        <v>-12</v>
      </c>
      <c r="B645" s="4">
        <v>41088</v>
      </c>
      <c r="C645" s="4">
        <v>41095</v>
      </c>
      <c r="D645" s="5" t="s">
        <v>85</v>
      </c>
      <c r="E645" s="1">
        <v>11</v>
      </c>
      <c r="F645" s="5" t="s">
        <v>18</v>
      </c>
      <c r="AL645" s="23"/>
      <c r="AM645" s="122"/>
      <c r="AN645" s="23"/>
      <c r="AO645" s="39"/>
      <c r="AP645" s="39"/>
      <c r="AQ645" s="39"/>
      <c r="BM645" s="1">
        <v>12.999999999999996</v>
      </c>
      <c r="BN645" s="1">
        <v>32.199999999999996</v>
      </c>
      <c r="BO645" s="1">
        <v>7.0000000000000007E-2</v>
      </c>
      <c r="BP645" s="1">
        <v>7.0000000000000009</v>
      </c>
      <c r="BX645" s="39"/>
      <c r="BY645" s="41"/>
      <c r="DK645" s="1">
        <f t="shared" si="341"/>
        <v>0</v>
      </c>
      <c r="DL645" s="1">
        <f t="shared" si="342"/>
        <v>0</v>
      </c>
    </row>
    <row r="646" spans="1:116" s="1" customFormat="1" ht="12" customHeight="1">
      <c r="A646" s="1">
        <v>-11</v>
      </c>
      <c r="B646" s="4">
        <v>41095</v>
      </c>
      <c r="C646" s="4">
        <v>41102</v>
      </c>
      <c r="D646" s="5" t="s">
        <v>85</v>
      </c>
      <c r="E646" s="1">
        <v>11</v>
      </c>
      <c r="F646" s="5" t="s">
        <v>18</v>
      </c>
      <c r="AL646" s="23"/>
      <c r="AM646" s="122"/>
      <c r="AN646" s="23"/>
      <c r="AO646" s="39"/>
      <c r="AP646" s="39"/>
      <c r="AQ646" s="39"/>
      <c r="BM646" s="1">
        <v>12.699999999999996</v>
      </c>
      <c r="BN646" s="1">
        <v>44.899999999999991</v>
      </c>
      <c r="BO646" s="1">
        <v>0.09</v>
      </c>
      <c r="BP646" s="1">
        <v>9</v>
      </c>
      <c r="BX646" s="39"/>
      <c r="BY646" s="41"/>
      <c r="DK646" s="1">
        <f t="shared" si="341"/>
        <v>0</v>
      </c>
      <c r="DL646" s="1">
        <f t="shared" si="342"/>
        <v>0</v>
      </c>
    </row>
    <row r="647" spans="1:116" s="1" customFormat="1" ht="12" customHeight="1">
      <c r="A647" s="1">
        <v>-10</v>
      </c>
      <c r="B647" s="4">
        <v>41102</v>
      </c>
      <c r="C647" s="4">
        <v>41109</v>
      </c>
      <c r="D647" s="5" t="s">
        <v>85</v>
      </c>
      <c r="E647" s="1">
        <v>11</v>
      </c>
      <c r="F647" s="5" t="s">
        <v>18</v>
      </c>
      <c r="AL647" s="23"/>
      <c r="AM647" s="122"/>
      <c r="AN647" s="23"/>
      <c r="AO647" s="39"/>
      <c r="AP647" s="39"/>
      <c r="AQ647" s="39"/>
      <c r="BM647" s="1">
        <v>6.0999999999999943</v>
      </c>
      <c r="BN647" s="1">
        <v>50.999999999999986</v>
      </c>
      <c r="BO647" s="1">
        <v>0.13</v>
      </c>
      <c r="BP647" s="1">
        <v>13</v>
      </c>
      <c r="BX647" s="39"/>
      <c r="BY647" s="41"/>
      <c r="DK647" s="1">
        <f t="shared" si="341"/>
        <v>0</v>
      </c>
      <c r="DL647" s="1">
        <f t="shared" si="342"/>
        <v>0</v>
      </c>
    </row>
    <row r="648" spans="1:116" s="1" customFormat="1" ht="12" customHeight="1">
      <c r="A648" s="1">
        <v>-9</v>
      </c>
      <c r="B648" s="4">
        <v>41109</v>
      </c>
      <c r="C648" s="4">
        <v>41116</v>
      </c>
      <c r="D648" s="5" t="s">
        <v>85</v>
      </c>
      <c r="E648" s="1">
        <v>11</v>
      </c>
      <c r="F648" s="5" t="s">
        <v>18</v>
      </c>
      <c r="AL648" s="23"/>
      <c r="AM648" s="122"/>
      <c r="AN648" s="23"/>
      <c r="AO648" s="39"/>
      <c r="AP648" s="39"/>
      <c r="AQ648" s="39"/>
      <c r="BM648" s="1">
        <v>4.0000000000000071</v>
      </c>
      <c r="BN648" s="1">
        <v>54.999999999999993</v>
      </c>
      <c r="BO648" s="1">
        <v>0.2</v>
      </c>
      <c r="BP648" s="1">
        <v>20</v>
      </c>
      <c r="BX648" s="39"/>
      <c r="BY648" s="41"/>
      <c r="DK648" s="1">
        <f t="shared" si="341"/>
        <v>0</v>
      </c>
      <c r="DL648" s="1">
        <f t="shared" si="342"/>
        <v>0</v>
      </c>
    </row>
    <row r="649" spans="1:116" s="1" customFormat="1" ht="12" customHeight="1">
      <c r="A649" s="1">
        <v>-8</v>
      </c>
      <c r="B649" s="4">
        <v>41116</v>
      </c>
      <c r="C649" s="4">
        <v>41123</v>
      </c>
      <c r="D649" s="5" t="s">
        <v>85</v>
      </c>
      <c r="E649" s="1">
        <v>11</v>
      </c>
      <c r="F649" s="5" t="s">
        <v>18</v>
      </c>
      <c r="AL649" s="23"/>
      <c r="AM649" s="122"/>
      <c r="AN649" s="23"/>
      <c r="AO649" s="39"/>
      <c r="AP649" s="39"/>
      <c r="AQ649" s="39"/>
      <c r="BM649" s="1">
        <v>8.5999999999999943</v>
      </c>
      <c r="BN649" s="1">
        <v>63.599999999999987</v>
      </c>
      <c r="BO649" s="1">
        <v>0.26</v>
      </c>
      <c r="BP649" s="1">
        <v>26</v>
      </c>
      <c r="BX649" s="39"/>
      <c r="BY649" s="41"/>
      <c r="DK649" s="1">
        <f t="shared" si="341"/>
        <v>0</v>
      </c>
      <c r="DL649" s="1">
        <f t="shared" si="342"/>
        <v>0</v>
      </c>
    </row>
    <row r="650" spans="1:116" s="1" customFormat="1" ht="12" customHeight="1">
      <c r="A650" s="1">
        <v>-7</v>
      </c>
      <c r="B650" s="4">
        <v>41123</v>
      </c>
      <c r="C650" s="4">
        <v>41130</v>
      </c>
      <c r="D650" s="5" t="s">
        <v>85</v>
      </c>
      <c r="E650" s="1">
        <v>11</v>
      </c>
      <c r="F650" s="5" t="s">
        <v>18</v>
      </c>
      <c r="AL650" s="23"/>
      <c r="AM650" s="122"/>
      <c r="AN650" s="23"/>
      <c r="AO650" s="39"/>
      <c r="AP650" s="39"/>
      <c r="AQ650" s="39"/>
      <c r="BM650" s="1">
        <v>13.70000000000001</v>
      </c>
      <c r="BN650" s="1">
        <v>77.3</v>
      </c>
      <c r="BO650" s="1">
        <v>0.32</v>
      </c>
      <c r="BP650" s="1">
        <v>32</v>
      </c>
      <c r="BX650" s="39"/>
      <c r="BY650" s="41"/>
      <c r="DK650" s="1">
        <f t="shared" si="341"/>
        <v>0</v>
      </c>
      <c r="DL650" s="1">
        <f t="shared" si="342"/>
        <v>0</v>
      </c>
    </row>
    <row r="651" spans="1:116" s="1" customFormat="1" ht="12" customHeight="1">
      <c r="A651" s="1">
        <v>-6</v>
      </c>
      <c r="B651" s="4">
        <v>41130</v>
      </c>
      <c r="C651" s="4">
        <v>41137</v>
      </c>
      <c r="D651" s="5" t="s">
        <v>85</v>
      </c>
      <c r="E651" s="1">
        <v>11</v>
      </c>
      <c r="F651" s="5" t="s">
        <v>18</v>
      </c>
      <c r="AL651" s="23"/>
      <c r="AM651" s="122"/>
      <c r="AN651" s="23"/>
      <c r="AO651" s="39"/>
      <c r="AP651" s="39"/>
      <c r="AQ651" s="39"/>
      <c r="BM651" s="1">
        <v>17.100000000000009</v>
      </c>
      <c r="BN651" s="1">
        <v>94.4</v>
      </c>
      <c r="BO651" s="1">
        <v>0.38</v>
      </c>
      <c r="BP651" s="1">
        <v>38</v>
      </c>
      <c r="BX651" s="39"/>
      <c r="BY651" s="41"/>
      <c r="DK651" s="1">
        <f t="shared" si="341"/>
        <v>0</v>
      </c>
      <c r="DL651" s="1">
        <f t="shared" si="342"/>
        <v>0</v>
      </c>
    </row>
    <row r="652" spans="1:116" s="1" customFormat="1" ht="12" customHeight="1">
      <c r="A652" s="1">
        <v>-5</v>
      </c>
      <c r="B652" s="4">
        <v>41137</v>
      </c>
      <c r="C652" s="4">
        <v>41144</v>
      </c>
      <c r="D652" s="5" t="s">
        <v>85</v>
      </c>
      <c r="E652" s="1">
        <v>11</v>
      </c>
      <c r="F652" s="5" t="s">
        <v>18</v>
      </c>
      <c r="AL652" s="23"/>
      <c r="AM652" s="122"/>
      <c r="AN652" s="23"/>
      <c r="AO652" s="39"/>
      <c r="AP652" s="39"/>
      <c r="AQ652" s="39"/>
      <c r="BM652" s="1">
        <v>18.699999999999989</v>
      </c>
      <c r="BN652" s="1">
        <v>113.1</v>
      </c>
      <c r="BO652" s="1">
        <v>0.44</v>
      </c>
      <c r="BP652" s="1">
        <v>44</v>
      </c>
      <c r="BX652" s="39"/>
      <c r="BY652" s="41"/>
      <c r="DK652" s="1">
        <f t="shared" si="341"/>
        <v>0</v>
      </c>
      <c r="DL652" s="1">
        <f t="shared" si="342"/>
        <v>0</v>
      </c>
    </row>
    <row r="653" spans="1:116" s="1" customFormat="1" ht="12" customHeight="1">
      <c r="A653" s="1">
        <v>-4</v>
      </c>
      <c r="B653" s="4">
        <v>41144</v>
      </c>
      <c r="C653" s="4">
        <v>41151</v>
      </c>
      <c r="D653" s="5" t="s">
        <v>85</v>
      </c>
      <c r="E653" s="1">
        <v>11</v>
      </c>
      <c r="F653" s="5" t="s">
        <v>18</v>
      </c>
      <c r="AL653" s="23"/>
      <c r="AM653" s="122"/>
      <c r="AN653" s="23"/>
      <c r="AO653" s="39"/>
      <c r="AP653" s="39"/>
      <c r="AQ653" s="39"/>
      <c r="BM653" s="1">
        <v>20.5</v>
      </c>
      <c r="BN653" s="1">
        <v>133.6</v>
      </c>
      <c r="BO653" s="1">
        <v>0.5</v>
      </c>
      <c r="BP653" s="1">
        <v>50</v>
      </c>
      <c r="BX653" s="39"/>
      <c r="BY653" s="41"/>
      <c r="DK653" s="1">
        <f t="shared" si="341"/>
        <v>0</v>
      </c>
      <c r="DL653" s="1">
        <f t="shared" si="342"/>
        <v>0</v>
      </c>
    </row>
    <row r="654" spans="1:116" s="1" customFormat="1" ht="12" customHeight="1">
      <c r="A654" s="1">
        <v>-3</v>
      </c>
      <c r="B654" s="4">
        <v>41151</v>
      </c>
      <c r="C654" s="4">
        <v>41158</v>
      </c>
      <c r="D654" s="5" t="s">
        <v>85</v>
      </c>
      <c r="E654" s="1">
        <v>11</v>
      </c>
      <c r="F654" s="5" t="s">
        <v>18</v>
      </c>
      <c r="AL654" s="23"/>
      <c r="AM654" s="122"/>
      <c r="AN654" s="23"/>
      <c r="AO654" s="39"/>
      <c r="AP654" s="39"/>
      <c r="AQ654" s="39"/>
      <c r="BM654" s="1">
        <v>23.30000000000004</v>
      </c>
      <c r="BN654" s="1">
        <v>156.90000000000003</v>
      </c>
      <c r="BO654" s="1">
        <v>0.56000000000000005</v>
      </c>
      <c r="BP654" s="1">
        <v>56.000000000000007</v>
      </c>
      <c r="BX654" s="39"/>
      <c r="BY654" s="41"/>
      <c r="DK654" s="1">
        <f t="shared" si="341"/>
        <v>0</v>
      </c>
      <c r="DL654" s="1">
        <f t="shared" si="342"/>
        <v>0</v>
      </c>
    </row>
    <row r="655" spans="1:116" s="1" customFormat="1" ht="12" customHeight="1">
      <c r="A655" s="1">
        <v>-2</v>
      </c>
      <c r="B655" s="4">
        <v>41158</v>
      </c>
      <c r="C655" s="4">
        <v>41165</v>
      </c>
      <c r="D655" s="5" t="s">
        <v>85</v>
      </c>
      <c r="E655" s="1">
        <v>11</v>
      </c>
      <c r="F655" s="5" t="s">
        <v>18</v>
      </c>
      <c r="AL655" s="23"/>
      <c r="AM655" s="122"/>
      <c r="AN655" s="23"/>
      <c r="AO655" s="39"/>
      <c r="AP655" s="39"/>
      <c r="AQ655" s="39"/>
      <c r="BM655" s="1">
        <v>29.400000000000006</v>
      </c>
      <c r="BN655" s="1">
        <v>186.30000000000004</v>
      </c>
      <c r="BO655" s="1">
        <v>0.62</v>
      </c>
      <c r="BP655" s="1">
        <v>62</v>
      </c>
      <c r="BX655" s="39"/>
      <c r="BY655" s="41"/>
      <c r="DK655" s="1">
        <f t="shared" si="341"/>
        <v>0</v>
      </c>
      <c r="DL655" s="1">
        <f t="shared" si="342"/>
        <v>0</v>
      </c>
    </row>
    <row r="656" spans="1:116" s="1" customFormat="1" ht="12" customHeight="1">
      <c r="A656" s="1">
        <v>-1</v>
      </c>
      <c r="B656" s="4">
        <v>41165</v>
      </c>
      <c r="C656" s="4">
        <v>41172</v>
      </c>
      <c r="D656" s="5" t="s">
        <v>85</v>
      </c>
      <c r="E656" s="1">
        <v>11</v>
      </c>
      <c r="F656" s="5" t="s">
        <v>18</v>
      </c>
      <c r="AL656" s="23"/>
      <c r="AM656" s="122"/>
      <c r="AN656" s="23"/>
      <c r="AO656" s="39"/>
      <c r="AP656" s="39"/>
      <c r="AQ656" s="39"/>
      <c r="BM656" s="1">
        <v>30.800000000000011</v>
      </c>
      <c r="BN656" s="1">
        <v>217.10000000000005</v>
      </c>
      <c r="BO656" s="1">
        <v>0.69</v>
      </c>
      <c r="BP656" s="1">
        <v>69</v>
      </c>
      <c r="BX656" s="39"/>
      <c r="BY656" s="41"/>
      <c r="DK656" s="1">
        <f t="shared" si="341"/>
        <v>0</v>
      </c>
      <c r="DL656" s="1">
        <f t="shared" si="342"/>
        <v>0</v>
      </c>
    </row>
    <row r="657" spans="1:141" ht="12" customHeight="1">
      <c r="A657" s="1">
        <v>0</v>
      </c>
      <c r="B657" s="4">
        <v>41172</v>
      </c>
      <c r="C657" s="4">
        <v>41179</v>
      </c>
      <c r="D657" s="5" t="s">
        <v>85</v>
      </c>
      <c r="E657" s="1">
        <v>11</v>
      </c>
      <c r="F657" s="5" t="s">
        <v>18</v>
      </c>
      <c r="BC657" s="1"/>
      <c r="BM657" s="1">
        <v>33.599999999999966</v>
      </c>
      <c r="BN657" s="1">
        <v>250.70000000000002</v>
      </c>
      <c r="BO657" s="1">
        <v>0.75</v>
      </c>
      <c r="BP657" s="1">
        <v>75</v>
      </c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I657" s="1"/>
      <c r="DJ657" s="1"/>
      <c r="DK657" s="1">
        <f t="shared" si="341"/>
        <v>0</v>
      </c>
      <c r="DL657" s="1">
        <f t="shared" si="342"/>
        <v>0</v>
      </c>
      <c r="DT657" s="1"/>
      <c r="DZ657" s="1"/>
    </row>
    <row r="658" spans="1:141" ht="12" customHeight="1">
      <c r="A658" s="10">
        <v>1</v>
      </c>
      <c r="B658" s="4">
        <v>41180</v>
      </c>
      <c r="C658" s="4">
        <v>41186</v>
      </c>
      <c r="D658" s="5" t="s">
        <v>85</v>
      </c>
      <c r="E658" s="1">
        <v>11</v>
      </c>
      <c r="F658" s="5" t="s">
        <v>18</v>
      </c>
      <c r="G658" s="5" t="s">
        <v>52</v>
      </c>
      <c r="H658" s="5" t="s">
        <v>252</v>
      </c>
      <c r="I658" s="25" t="s">
        <v>78</v>
      </c>
      <c r="K658" s="15">
        <v>31.18</v>
      </c>
      <c r="L658" s="1">
        <f>K658</f>
        <v>31.18</v>
      </c>
      <c r="M658" s="15">
        <v>24.89</v>
      </c>
      <c r="N658" s="15">
        <v>903.96</v>
      </c>
      <c r="P658" s="1">
        <f>N658</f>
        <v>903.96</v>
      </c>
      <c r="Q658" s="109" t="str">
        <f t="shared" ref="Q658:Q692" si="345">IF(AND($BF658=1,$BF657=0),$BE658,IF($BF658=0,"",N658+Q657))</f>
        <v/>
      </c>
      <c r="T658" s="15">
        <v>81.999999999999901</v>
      </c>
      <c r="U658" s="15">
        <v>5</v>
      </c>
      <c r="V658" s="15">
        <v>2.8999999999999901</v>
      </c>
      <c r="W658" s="15"/>
      <c r="X658" s="15"/>
      <c r="AL658" s="31">
        <v>0</v>
      </c>
      <c r="BC658" s="1"/>
      <c r="BI658" s="15"/>
      <c r="BJ658" s="15"/>
      <c r="BK658" s="15"/>
      <c r="BL658" s="15"/>
      <c r="BM658" s="15">
        <v>37.599999999999994</v>
      </c>
      <c r="BN658" s="15">
        <v>288.3</v>
      </c>
      <c r="BO658" s="15">
        <v>0.81</v>
      </c>
      <c r="BP658" s="1">
        <v>81</v>
      </c>
      <c r="BX658" s="1"/>
      <c r="BY658" s="1"/>
      <c r="CG658" s="39"/>
      <c r="CH658" s="39"/>
      <c r="CI658" s="39"/>
      <c r="CJ658" s="39"/>
      <c r="CK658" s="39"/>
      <c r="CL658" s="39"/>
      <c r="CM658" s="39"/>
      <c r="CO658" s="6"/>
      <c r="CP658" s="6"/>
      <c r="CS658" s="1">
        <f t="shared" ref="CS658:CS692" si="346">K658</f>
        <v>31.18</v>
      </c>
      <c r="CT658" s="1">
        <f t="shared" ref="CT658:CT692" si="347">BM658</f>
        <v>37.599999999999994</v>
      </c>
      <c r="CU658" s="1">
        <f t="shared" ref="CU658:CU692" si="348">Z658</f>
        <v>0</v>
      </c>
      <c r="CV658" s="1">
        <f t="shared" ref="CV658:CV692" si="349">BI658</f>
        <v>0</v>
      </c>
      <c r="CW658" s="1">
        <f t="shared" ref="CW658:CW692" si="350">BZ658</f>
        <v>0</v>
      </c>
      <c r="CX658" s="1">
        <f t="shared" ref="CX658:CX692" si="351">BY658</f>
        <v>0</v>
      </c>
      <c r="CY658" s="25"/>
      <c r="CZ658" s="25"/>
      <c r="DA658" s="25"/>
      <c r="DB658" s="25"/>
      <c r="DC658" s="1"/>
      <c r="DD658" s="1"/>
      <c r="DI658" s="1"/>
      <c r="DJ658" s="1"/>
      <c r="DK658" s="1">
        <f t="shared" si="341"/>
        <v>0</v>
      </c>
      <c r="DL658" s="1">
        <f t="shared" si="342"/>
        <v>0</v>
      </c>
      <c r="DT658" s="1"/>
      <c r="DZ658" s="1"/>
    </row>
    <row r="659" spans="1:141" ht="12" customHeight="1">
      <c r="A659" s="1">
        <f t="shared" ref="A659:A692" si="352">A658+1</f>
        <v>2</v>
      </c>
      <c r="B659" s="4">
        <f t="shared" ref="B659:B692" si="353">B658+7</f>
        <v>41187</v>
      </c>
      <c r="C659" s="4">
        <f t="shared" ref="C659:C692" si="354">C658+7</f>
        <v>41193</v>
      </c>
      <c r="D659" s="5" t="s">
        <v>85</v>
      </c>
      <c r="E659" s="1">
        <v>11</v>
      </c>
      <c r="F659" s="5" t="s">
        <v>18</v>
      </c>
      <c r="G659" s="5" t="s">
        <v>52</v>
      </c>
      <c r="H659" s="5" t="s">
        <v>252</v>
      </c>
      <c r="I659" s="5"/>
      <c r="J659" s="5"/>
      <c r="K659" s="15">
        <v>38.89</v>
      </c>
      <c r="L659" s="1">
        <f t="shared" ref="L659:L668" si="355">L658+K659</f>
        <v>70.069999999999993</v>
      </c>
      <c r="M659" s="15">
        <v>21.51</v>
      </c>
      <c r="N659" s="15">
        <v>1039.74</v>
      </c>
      <c r="P659" s="1">
        <f t="shared" ref="P659:P667" si="356">P658+N659</f>
        <v>1943.7</v>
      </c>
      <c r="Q659" s="109" t="str">
        <f t="shared" si="345"/>
        <v/>
      </c>
      <c r="T659" s="15">
        <v>81.999999999999901</v>
      </c>
      <c r="U659" s="15">
        <v>5</v>
      </c>
      <c r="V659" s="15">
        <v>2.6699999999999902</v>
      </c>
      <c r="W659" s="15">
        <v>34.92</v>
      </c>
      <c r="X659" s="15">
        <v>76.41</v>
      </c>
      <c r="AL659" s="31">
        <v>0</v>
      </c>
      <c r="BC659" s="1"/>
      <c r="BF659" s="110">
        <v>0</v>
      </c>
      <c r="BI659" s="15"/>
      <c r="BJ659" s="15"/>
      <c r="BK659" s="15"/>
      <c r="BL659" s="15"/>
      <c r="BM659" s="15">
        <v>41</v>
      </c>
      <c r="BN659" s="15">
        <v>329.3</v>
      </c>
      <c r="BO659" s="15">
        <v>0.87</v>
      </c>
      <c r="BP659" s="1">
        <v>87</v>
      </c>
      <c r="BY659" s="1"/>
      <c r="CG659" s="39">
        <f t="shared" ref="CG659:CM668" si="357">CG624</f>
        <v>0</v>
      </c>
      <c r="CH659" s="39">
        <f t="shared" si="357"/>
        <v>0</v>
      </c>
      <c r="CI659" s="39">
        <f t="shared" si="357"/>
        <v>0</v>
      </c>
      <c r="CJ659" s="39">
        <f t="shared" si="357"/>
        <v>0</v>
      </c>
      <c r="CK659" s="39">
        <f t="shared" si="357"/>
        <v>0</v>
      </c>
      <c r="CL659" s="39">
        <f t="shared" si="357"/>
        <v>0</v>
      </c>
      <c r="CM659" s="39">
        <f t="shared" si="357"/>
        <v>0</v>
      </c>
      <c r="CO659" s="6"/>
      <c r="CP659" s="6"/>
      <c r="CS659" s="1">
        <f t="shared" si="346"/>
        <v>38.89</v>
      </c>
      <c r="CT659" s="1">
        <f t="shared" si="347"/>
        <v>41</v>
      </c>
      <c r="CU659" s="1">
        <f t="shared" si="348"/>
        <v>0</v>
      </c>
      <c r="CV659" s="1">
        <f t="shared" si="349"/>
        <v>0</v>
      </c>
      <c r="CW659" s="1">
        <f t="shared" si="350"/>
        <v>0</v>
      </c>
      <c r="CX659" s="1">
        <f t="shared" si="351"/>
        <v>0</v>
      </c>
      <c r="CY659" s="1"/>
      <c r="CZ659" s="1"/>
      <c r="DA659" s="1"/>
      <c r="DB659" s="1"/>
      <c r="DC659" s="1"/>
      <c r="DD659" s="1"/>
      <c r="DI659" s="1"/>
      <c r="DJ659" s="1"/>
      <c r="DK659" s="1">
        <f t="shared" si="341"/>
        <v>0</v>
      </c>
      <c r="DL659" s="1">
        <f t="shared" si="342"/>
        <v>0</v>
      </c>
      <c r="DT659" s="1"/>
      <c r="DZ659" s="1"/>
    </row>
    <row r="660" spans="1:141" ht="12" customHeight="1">
      <c r="A660" s="1">
        <f t="shared" si="352"/>
        <v>3</v>
      </c>
      <c r="B660" s="4">
        <f t="shared" si="353"/>
        <v>41194</v>
      </c>
      <c r="C660" s="4">
        <f t="shared" si="354"/>
        <v>41200</v>
      </c>
      <c r="D660" s="5" t="s">
        <v>85</v>
      </c>
      <c r="E660" s="1">
        <v>11</v>
      </c>
      <c r="F660" s="5" t="s">
        <v>18</v>
      </c>
      <c r="G660" s="5" t="s">
        <v>52</v>
      </c>
      <c r="H660" s="5" t="s">
        <v>252</v>
      </c>
      <c r="I660" s="5"/>
      <c r="J660" s="5"/>
      <c r="K660" s="15">
        <v>37.81</v>
      </c>
      <c r="L660" s="1">
        <f t="shared" si="355"/>
        <v>107.88</v>
      </c>
      <c r="M660" s="15">
        <v>12.82</v>
      </c>
      <c r="N660" s="15">
        <v>837.38</v>
      </c>
      <c r="P660" s="1">
        <f t="shared" si="356"/>
        <v>2781.08</v>
      </c>
      <c r="Q660" s="109">
        <f t="shared" si="345"/>
        <v>11871</v>
      </c>
      <c r="T660" s="15">
        <v>81.999999999999901</v>
      </c>
      <c r="U660" s="15">
        <v>5</v>
      </c>
      <c r="V660" s="15">
        <v>2.21</v>
      </c>
      <c r="W660" s="15"/>
      <c r="X660" s="15"/>
      <c r="AL660" s="31">
        <v>26.92</v>
      </c>
      <c r="AT660" s="15">
        <v>11.871</v>
      </c>
      <c r="AV660" s="15">
        <v>0.99</v>
      </c>
      <c r="AW660" s="15">
        <v>5.8</v>
      </c>
      <c r="AX660" s="15">
        <v>5.2</v>
      </c>
      <c r="AY660" s="15">
        <v>1.08</v>
      </c>
      <c r="AZ660" s="15">
        <v>486</v>
      </c>
      <c r="BC660" s="1">
        <v>3.55</v>
      </c>
      <c r="BD660" s="1">
        <v>99</v>
      </c>
      <c r="BE660" s="1">
        <v>11871</v>
      </c>
      <c r="BF660" s="110">
        <v>1</v>
      </c>
      <c r="BI660" s="15"/>
      <c r="BJ660" s="15"/>
      <c r="BK660" s="15"/>
      <c r="BL660" s="15"/>
      <c r="BM660" s="15">
        <v>44.399999999999977</v>
      </c>
      <c r="BN660" s="15">
        <v>373.7</v>
      </c>
      <c r="BO660" s="15">
        <v>0.93</v>
      </c>
      <c r="BP660" s="1">
        <v>93</v>
      </c>
      <c r="BY660" s="1"/>
      <c r="CG660" s="39">
        <f t="shared" si="357"/>
        <v>0</v>
      </c>
      <c r="CH660" s="39">
        <f t="shared" si="357"/>
        <v>0</v>
      </c>
      <c r="CI660" s="39">
        <f t="shared" si="357"/>
        <v>0</v>
      </c>
      <c r="CJ660" s="39">
        <f t="shared" si="357"/>
        <v>0</v>
      </c>
      <c r="CK660" s="39">
        <f t="shared" si="357"/>
        <v>0</v>
      </c>
      <c r="CL660" s="39">
        <f t="shared" si="357"/>
        <v>0</v>
      </c>
      <c r="CM660" s="39">
        <f t="shared" si="357"/>
        <v>0</v>
      </c>
      <c r="CO660" s="6"/>
      <c r="CP660" s="6"/>
      <c r="CS660" s="1">
        <f t="shared" si="346"/>
        <v>37.81</v>
      </c>
      <c r="CT660" s="1">
        <f t="shared" si="347"/>
        <v>44.399999999999977</v>
      </c>
      <c r="CU660" s="1">
        <f t="shared" si="348"/>
        <v>0</v>
      </c>
      <c r="CV660" s="1">
        <f t="shared" si="349"/>
        <v>0</v>
      </c>
      <c r="CW660" s="1">
        <f t="shared" si="350"/>
        <v>0</v>
      </c>
      <c r="CX660" s="1">
        <f t="shared" si="351"/>
        <v>0</v>
      </c>
      <c r="CY660" s="1"/>
      <c r="CZ660" s="1"/>
      <c r="DA660" s="1"/>
      <c r="DB660" s="1"/>
      <c r="DC660" s="1"/>
      <c r="DD660" s="1"/>
      <c r="DI660" s="1"/>
      <c r="DJ660" s="1"/>
      <c r="DK660" s="1">
        <f t="shared" si="341"/>
        <v>0</v>
      </c>
      <c r="DL660" s="1">
        <f t="shared" si="342"/>
        <v>0</v>
      </c>
      <c r="DT660" s="1"/>
      <c r="DZ660" s="1"/>
    </row>
    <row r="661" spans="1:141" ht="12" customHeight="1">
      <c r="A661" s="1">
        <f t="shared" si="352"/>
        <v>4</v>
      </c>
      <c r="B661" s="4">
        <f t="shared" si="353"/>
        <v>41201</v>
      </c>
      <c r="C661" s="4">
        <f t="shared" si="354"/>
        <v>41207</v>
      </c>
      <c r="D661" s="5" t="s">
        <v>85</v>
      </c>
      <c r="E661" s="1">
        <v>11</v>
      </c>
      <c r="F661" s="5" t="s">
        <v>18</v>
      </c>
      <c r="G661" s="5" t="s">
        <v>52</v>
      </c>
      <c r="H661" s="5" t="s">
        <v>252</v>
      </c>
      <c r="I661" s="5"/>
      <c r="J661" s="5"/>
      <c r="K661" s="15">
        <v>36.119999999999898</v>
      </c>
      <c r="L661" s="1">
        <f t="shared" si="355"/>
        <v>143.99999999999989</v>
      </c>
      <c r="M661" s="15">
        <v>4.6399999999999899</v>
      </c>
      <c r="N661" s="15">
        <v>1202.5599999999899</v>
      </c>
      <c r="P661" s="1">
        <f t="shared" si="356"/>
        <v>3983.6399999999899</v>
      </c>
      <c r="Q661" s="109">
        <f t="shared" si="345"/>
        <v>13073.55999999999</v>
      </c>
      <c r="T661" s="15">
        <v>80</v>
      </c>
      <c r="U661" s="15">
        <v>4.1299999999999901</v>
      </c>
      <c r="V661" s="15">
        <v>3.33</v>
      </c>
      <c r="W661" s="15">
        <v>28.78</v>
      </c>
      <c r="X661" s="15">
        <v>59.55</v>
      </c>
      <c r="AL661" s="31">
        <v>0</v>
      </c>
      <c r="AN661" s="23">
        <v>31</v>
      </c>
      <c r="BC661" s="1"/>
      <c r="BF661" s="110">
        <v>1</v>
      </c>
      <c r="BM661" s="1">
        <v>48.099999999999966</v>
      </c>
      <c r="BN661" s="1">
        <v>421.79999999999995</v>
      </c>
      <c r="BO661" s="1">
        <v>0.99</v>
      </c>
      <c r="BP661" s="1">
        <v>99</v>
      </c>
      <c r="BY661" s="1"/>
      <c r="CG661" s="39">
        <f t="shared" si="357"/>
        <v>0</v>
      </c>
      <c r="CH661" s="39">
        <f t="shared" si="357"/>
        <v>0</v>
      </c>
      <c r="CI661" s="39">
        <f t="shared" si="357"/>
        <v>0</v>
      </c>
      <c r="CJ661" s="39">
        <f t="shared" si="357"/>
        <v>0</v>
      </c>
      <c r="CK661" s="39">
        <f t="shared" si="357"/>
        <v>0</v>
      </c>
      <c r="CL661" s="39">
        <f t="shared" si="357"/>
        <v>0</v>
      </c>
      <c r="CM661" s="39">
        <f t="shared" si="357"/>
        <v>0</v>
      </c>
      <c r="CO661" s="6"/>
      <c r="CP661" s="6"/>
      <c r="CS661" s="1">
        <f t="shared" si="346"/>
        <v>36.119999999999898</v>
      </c>
      <c r="CT661" s="1">
        <f t="shared" si="347"/>
        <v>48.099999999999966</v>
      </c>
      <c r="CU661" s="1">
        <f t="shared" si="348"/>
        <v>0</v>
      </c>
      <c r="CV661" s="1">
        <f t="shared" si="349"/>
        <v>0</v>
      </c>
      <c r="CW661" s="1">
        <f t="shared" si="350"/>
        <v>0</v>
      </c>
      <c r="CX661" s="1">
        <f t="shared" si="351"/>
        <v>0</v>
      </c>
      <c r="CY661" s="1"/>
      <c r="CZ661" s="1"/>
      <c r="DA661" s="1"/>
      <c r="DB661" s="1"/>
      <c r="DC661" s="1"/>
      <c r="DD661" s="1"/>
      <c r="DI661" s="1"/>
      <c r="DJ661" s="1"/>
      <c r="DK661" s="1">
        <f t="shared" si="341"/>
        <v>0</v>
      </c>
      <c r="DL661" s="1">
        <f t="shared" si="342"/>
        <v>0</v>
      </c>
      <c r="DT661" s="1"/>
      <c r="DZ661" s="1"/>
    </row>
    <row r="662" spans="1:141" ht="12" customHeight="1">
      <c r="A662" s="1">
        <f t="shared" si="352"/>
        <v>5</v>
      </c>
      <c r="B662" s="4">
        <f t="shared" si="353"/>
        <v>41208</v>
      </c>
      <c r="C662" s="4">
        <f t="shared" si="354"/>
        <v>41214</v>
      </c>
      <c r="D662" s="5" t="s">
        <v>85</v>
      </c>
      <c r="E662" s="1">
        <v>11</v>
      </c>
      <c r="F662" s="5" t="s">
        <v>18</v>
      </c>
      <c r="G662" s="5" t="s">
        <v>52</v>
      </c>
      <c r="H662" s="5" t="s">
        <v>252</v>
      </c>
      <c r="I662" s="5"/>
      <c r="J662" s="5"/>
      <c r="K662" s="15">
        <v>42.67</v>
      </c>
      <c r="L662" s="1">
        <f t="shared" si="355"/>
        <v>186.6699999999999</v>
      </c>
      <c r="M662" s="15">
        <v>9.7200000000000006</v>
      </c>
      <c r="N662" s="15">
        <v>1517.55</v>
      </c>
      <c r="P662" s="1">
        <f t="shared" si="356"/>
        <v>5501.1899999999896</v>
      </c>
      <c r="Q662" s="109">
        <f t="shared" si="345"/>
        <v>14591.10999999999</v>
      </c>
      <c r="T662" s="15">
        <v>80</v>
      </c>
      <c r="U662" s="15">
        <v>4.1299999999999901</v>
      </c>
      <c r="V662" s="15">
        <v>3.56</v>
      </c>
      <c r="W662" s="15"/>
      <c r="X662" s="15"/>
      <c r="AL662" s="31">
        <v>4.57</v>
      </c>
      <c r="AN662" s="23">
        <v>30</v>
      </c>
      <c r="AT662" s="15">
        <v>14.173999999999999</v>
      </c>
      <c r="AV662" s="15">
        <v>0.99</v>
      </c>
      <c r="AW662" s="15">
        <v>7.48</v>
      </c>
      <c r="AX662" s="15">
        <v>5.61</v>
      </c>
      <c r="AY662" s="15">
        <v>0.99</v>
      </c>
      <c r="AZ662" s="15"/>
      <c r="BC662" s="1">
        <v>5.59</v>
      </c>
      <c r="BD662" s="1">
        <v>99</v>
      </c>
      <c r="BE662" s="1">
        <v>14174</v>
      </c>
      <c r="BF662" s="110">
        <v>2</v>
      </c>
      <c r="BM662" s="1">
        <v>51.300000000000011</v>
      </c>
      <c r="BN662" s="1">
        <v>473.09999999999997</v>
      </c>
      <c r="BO662" s="1">
        <v>1</v>
      </c>
      <c r="BP662" s="1">
        <v>100</v>
      </c>
      <c r="BY662" s="1"/>
      <c r="CG662" s="39">
        <f t="shared" si="357"/>
        <v>0</v>
      </c>
      <c r="CH662" s="39">
        <f t="shared" si="357"/>
        <v>0</v>
      </c>
      <c r="CI662" s="39">
        <f t="shared" si="357"/>
        <v>0</v>
      </c>
      <c r="CJ662" s="39">
        <f t="shared" si="357"/>
        <v>0</v>
      </c>
      <c r="CK662" s="39">
        <f t="shared" si="357"/>
        <v>0</v>
      </c>
      <c r="CL662" s="39">
        <f t="shared" si="357"/>
        <v>0</v>
      </c>
      <c r="CM662" s="39">
        <f t="shared" si="357"/>
        <v>0</v>
      </c>
      <c r="CO662" s="6"/>
      <c r="CP662" s="6"/>
      <c r="CS662" s="1">
        <f t="shared" si="346"/>
        <v>42.67</v>
      </c>
      <c r="CT662" s="1">
        <f t="shared" si="347"/>
        <v>51.300000000000011</v>
      </c>
      <c r="CU662" s="1">
        <f t="shared" si="348"/>
        <v>0</v>
      </c>
      <c r="CV662" s="1">
        <f t="shared" si="349"/>
        <v>0</v>
      </c>
      <c r="CW662" s="1">
        <f t="shared" si="350"/>
        <v>0</v>
      </c>
      <c r="CX662" s="1">
        <f t="shared" si="351"/>
        <v>0</v>
      </c>
      <c r="CY662" s="1"/>
      <c r="CZ662" s="1"/>
      <c r="DA662" s="1"/>
      <c r="DB662" s="1"/>
      <c r="DC662" s="1"/>
      <c r="DD662" s="1"/>
      <c r="DI662" s="1"/>
      <c r="DJ662" s="1"/>
      <c r="DK662" s="1">
        <f t="shared" si="341"/>
        <v>0</v>
      </c>
      <c r="DL662" s="1">
        <f t="shared" si="342"/>
        <v>0</v>
      </c>
      <c r="DT662" s="1"/>
      <c r="DZ662" s="1"/>
    </row>
    <row r="663" spans="1:141" ht="12" customHeight="1">
      <c r="A663" s="1">
        <f t="shared" si="352"/>
        <v>6</v>
      </c>
      <c r="B663" s="4">
        <f t="shared" si="353"/>
        <v>41215</v>
      </c>
      <c r="C663" s="4">
        <f t="shared" si="354"/>
        <v>41221</v>
      </c>
      <c r="D663" s="5" t="s">
        <v>85</v>
      </c>
      <c r="E663" s="1">
        <v>11</v>
      </c>
      <c r="F663" s="5" t="s">
        <v>18</v>
      </c>
      <c r="G663" s="5" t="s">
        <v>52</v>
      </c>
      <c r="H663" s="5" t="s">
        <v>252</v>
      </c>
      <c r="I663" s="5"/>
      <c r="J663" s="5"/>
      <c r="K663" s="15">
        <v>39.78</v>
      </c>
      <c r="L663" s="1">
        <f t="shared" si="355"/>
        <v>226.4499999999999</v>
      </c>
      <c r="M663" s="15">
        <v>14.32</v>
      </c>
      <c r="N663" s="15">
        <v>1149.3199999999899</v>
      </c>
      <c r="P663" s="1">
        <f t="shared" si="356"/>
        <v>6650.5099999999793</v>
      </c>
      <c r="Q663" s="109">
        <f t="shared" si="345"/>
        <v>15740.42999999998</v>
      </c>
      <c r="T663" s="15">
        <v>67</v>
      </c>
      <c r="U663" s="15">
        <v>2.4500000000000002</v>
      </c>
      <c r="V663" s="15">
        <v>2.89</v>
      </c>
      <c r="W663" s="15">
        <v>16.559999999999999</v>
      </c>
      <c r="X663" s="15">
        <v>27.79</v>
      </c>
      <c r="AL663" s="31">
        <v>3.81</v>
      </c>
      <c r="AN663" s="23">
        <v>28</v>
      </c>
      <c r="BC663" s="1"/>
      <c r="BF663" s="110">
        <v>2</v>
      </c>
      <c r="BM663" s="1">
        <v>52.099999999999852</v>
      </c>
      <c r="BN663" s="1">
        <v>525.19999999999982</v>
      </c>
      <c r="BO663" s="1">
        <v>1</v>
      </c>
      <c r="BP663" s="1">
        <v>100</v>
      </c>
      <c r="BY663" s="1"/>
      <c r="CG663" s="39">
        <f t="shared" si="357"/>
        <v>0</v>
      </c>
      <c r="CH663" s="39">
        <f t="shared" si="357"/>
        <v>0</v>
      </c>
      <c r="CI663" s="39">
        <f t="shared" si="357"/>
        <v>0</v>
      </c>
      <c r="CJ663" s="39">
        <f t="shared" si="357"/>
        <v>0</v>
      </c>
      <c r="CK663" s="39">
        <f t="shared" si="357"/>
        <v>0</v>
      </c>
      <c r="CL663" s="39">
        <f t="shared" si="357"/>
        <v>0</v>
      </c>
      <c r="CM663" s="39">
        <f t="shared" si="357"/>
        <v>0</v>
      </c>
      <c r="CO663" s="6"/>
      <c r="CP663" s="6"/>
      <c r="CS663" s="1">
        <f t="shared" si="346"/>
        <v>39.78</v>
      </c>
      <c r="CT663" s="1">
        <f t="shared" si="347"/>
        <v>52.099999999999852</v>
      </c>
      <c r="CU663" s="1">
        <f t="shared" si="348"/>
        <v>0</v>
      </c>
      <c r="CV663" s="1">
        <f t="shared" si="349"/>
        <v>0</v>
      </c>
      <c r="CW663" s="1">
        <f t="shared" si="350"/>
        <v>0</v>
      </c>
      <c r="CX663" s="1">
        <f t="shared" si="351"/>
        <v>0</v>
      </c>
      <c r="CY663" s="1"/>
      <c r="CZ663" s="1"/>
      <c r="DA663" s="1"/>
      <c r="DB663" s="1"/>
      <c r="DC663" s="1"/>
      <c r="DD663" s="1"/>
      <c r="DI663" s="1"/>
      <c r="DJ663" s="1"/>
      <c r="DK663" s="1">
        <f t="shared" si="341"/>
        <v>0</v>
      </c>
      <c r="DL663" s="1">
        <f t="shared" si="342"/>
        <v>0</v>
      </c>
      <c r="DT663" s="1"/>
      <c r="DZ663" s="1"/>
    </row>
    <row r="664" spans="1:141" ht="12" customHeight="1">
      <c r="A664" s="1">
        <f t="shared" si="352"/>
        <v>7</v>
      </c>
      <c r="B664" s="4">
        <f t="shared" si="353"/>
        <v>41222</v>
      </c>
      <c r="C664" s="4">
        <f t="shared" si="354"/>
        <v>41228</v>
      </c>
      <c r="D664" s="5" t="s">
        <v>85</v>
      </c>
      <c r="E664" s="1">
        <v>11</v>
      </c>
      <c r="F664" s="5" t="s">
        <v>18</v>
      </c>
      <c r="G664" s="5" t="s">
        <v>52</v>
      </c>
      <c r="H664" s="5" t="s">
        <v>252</v>
      </c>
      <c r="I664" s="5"/>
      <c r="J664" s="5"/>
      <c r="K664" s="15">
        <v>35.119999999999898</v>
      </c>
      <c r="L664" s="1">
        <f t="shared" si="355"/>
        <v>261.56999999999982</v>
      </c>
      <c r="M664" s="15">
        <v>22.75</v>
      </c>
      <c r="N664" s="15">
        <v>1008.95</v>
      </c>
      <c r="P664" s="1">
        <f t="shared" si="356"/>
        <v>7659.4599999999791</v>
      </c>
      <c r="Q664" s="109">
        <f t="shared" si="345"/>
        <v>16749.379999999979</v>
      </c>
      <c r="T664" s="15">
        <v>67</v>
      </c>
      <c r="U664" s="15">
        <v>2.4500000000000002</v>
      </c>
      <c r="V664" s="15">
        <v>2.87</v>
      </c>
      <c r="W664" s="15"/>
      <c r="X664" s="15"/>
      <c r="AL664" s="31">
        <v>0.5</v>
      </c>
      <c r="AN664" s="23">
        <v>26</v>
      </c>
      <c r="BC664" s="1"/>
      <c r="BF664" s="110">
        <v>2</v>
      </c>
      <c r="BM664" s="1">
        <v>53.200000000000159</v>
      </c>
      <c r="BN664" s="1">
        <v>578.4</v>
      </c>
      <c r="BO664" s="1">
        <v>1</v>
      </c>
      <c r="BP664" s="1">
        <v>100</v>
      </c>
      <c r="BY664" s="1"/>
      <c r="CG664" s="39">
        <f t="shared" si="357"/>
        <v>0</v>
      </c>
      <c r="CH664" s="39">
        <f t="shared" si="357"/>
        <v>0</v>
      </c>
      <c r="CI664" s="39">
        <f t="shared" si="357"/>
        <v>0</v>
      </c>
      <c r="CJ664" s="39">
        <f t="shared" si="357"/>
        <v>0</v>
      </c>
      <c r="CK664" s="39">
        <f t="shared" si="357"/>
        <v>0</v>
      </c>
      <c r="CL664" s="39">
        <f t="shared" si="357"/>
        <v>0</v>
      </c>
      <c r="CM664" s="39">
        <f t="shared" si="357"/>
        <v>0</v>
      </c>
      <c r="CO664" s="6"/>
      <c r="CP664" s="6"/>
      <c r="CS664" s="1">
        <f t="shared" si="346"/>
        <v>35.119999999999898</v>
      </c>
      <c r="CT664" s="1">
        <f t="shared" si="347"/>
        <v>53.200000000000159</v>
      </c>
      <c r="CU664" s="1">
        <f t="shared" si="348"/>
        <v>0</v>
      </c>
      <c r="CV664" s="1">
        <f t="shared" si="349"/>
        <v>0</v>
      </c>
      <c r="CW664" s="1">
        <f t="shared" si="350"/>
        <v>0</v>
      </c>
      <c r="CX664" s="1">
        <f t="shared" si="351"/>
        <v>0</v>
      </c>
      <c r="CY664" s="1"/>
      <c r="CZ664" s="1"/>
      <c r="DA664" s="1"/>
      <c r="DB664" s="1"/>
      <c r="DC664" s="1"/>
      <c r="DD664" s="1"/>
      <c r="DI664" s="1"/>
      <c r="DJ664" s="1"/>
      <c r="DK664" s="1">
        <f t="shared" si="341"/>
        <v>0</v>
      </c>
      <c r="DL664" s="1">
        <f t="shared" si="342"/>
        <v>0</v>
      </c>
      <c r="DT664" s="1"/>
      <c r="DZ664" s="1"/>
    </row>
    <row r="665" spans="1:141" ht="12" customHeight="1">
      <c r="A665" s="1">
        <f t="shared" si="352"/>
        <v>8</v>
      </c>
      <c r="B665" s="4">
        <f t="shared" si="353"/>
        <v>41229</v>
      </c>
      <c r="C665" s="4">
        <f t="shared" si="354"/>
        <v>41235</v>
      </c>
      <c r="D665" s="5" t="s">
        <v>85</v>
      </c>
      <c r="E665" s="1">
        <v>11</v>
      </c>
      <c r="F665" s="5" t="s">
        <v>18</v>
      </c>
      <c r="G665" s="5" t="s">
        <v>52</v>
      </c>
      <c r="H665" s="5" t="s">
        <v>252</v>
      </c>
      <c r="I665" s="5"/>
      <c r="J665" s="5"/>
      <c r="K665" s="15">
        <v>27.94</v>
      </c>
      <c r="L665" s="1">
        <f t="shared" si="355"/>
        <v>289.50999999999982</v>
      </c>
      <c r="M665" s="15">
        <v>0.54</v>
      </c>
      <c r="N665" s="15">
        <v>529.45000000000005</v>
      </c>
      <c r="P665" s="1">
        <f t="shared" si="356"/>
        <v>8188.9099999999789</v>
      </c>
      <c r="Q665" s="109">
        <f t="shared" si="345"/>
        <v>17278.82999999998</v>
      </c>
      <c r="T665" s="15">
        <v>20.999999999999901</v>
      </c>
      <c r="U665" s="15">
        <v>0.44</v>
      </c>
      <c r="V665" s="15">
        <v>1.8899999999999899</v>
      </c>
      <c r="W665" s="15">
        <v>7.7</v>
      </c>
      <c r="X665" s="15">
        <v>7.7</v>
      </c>
      <c r="AL665" s="31">
        <v>0.25</v>
      </c>
      <c r="AN665" s="23">
        <v>14</v>
      </c>
      <c r="AT665" s="15">
        <v>16.638999999999999</v>
      </c>
      <c r="AV665" s="15">
        <v>0.98</v>
      </c>
      <c r="AW665" s="15"/>
      <c r="AX665" s="15">
        <v>3.7</v>
      </c>
      <c r="AY665" s="15">
        <v>1.07</v>
      </c>
      <c r="AZ665" s="15"/>
      <c r="BC665" s="1">
        <v>8.0500000000000007</v>
      </c>
      <c r="BD665" s="1">
        <v>98</v>
      </c>
      <c r="BE665" s="1">
        <v>16639</v>
      </c>
      <c r="BF665" s="110">
        <v>3</v>
      </c>
      <c r="BM665" s="1">
        <v>54.000000000000227</v>
      </c>
      <c r="BN665" s="1">
        <v>632.4000000000002</v>
      </c>
      <c r="BO665" s="1">
        <v>1</v>
      </c>
      <c r="BP665" s="1">
        <v>100</v>
      </c>
      <c r="BY665" s="1"/>
      <c r="CG665" s="39">
        <f t="shared" si="357"/>
        <v>0</v>
      </c>
      <c r="CH665" s="39">
        <f t="shared" si="357"/>
        <v>0</v>
      </c>
      <c r="CI665" s="39">
        <f t="shared" si="357"/>
        <v>0</v>
      </c>
      <c r="CJ665" s="39">
        <f t="shared" si="357"/>
        <v>0</v>
      </c>
      <c r="CK665" s="39">
        <f t="shared" si="357"/>
        <v>0</v>
      </c>
      <c r="CL665" s="39">
        <f t="shared" si="357"/>
        <v>0</v>
      </c>
      <c r="CM665" s="39">
        <f t="shared" si="357"/>
        <v>0</v>
      </c>
      <c r="CO665" s="6"/>
      <c r="CP665" s="6"/>
      <c r="CS665" s="1">
        <f t="shared" si="346"/>
        <v>27.94</v>
      </c>
      <c r="CT665" s="1">
        <f t="shared" si="347"/>
        <v>54.000000000000227</v>
      </c>
      <c r="CU665" s="1">
        <f t="shared" si="348"/>
        <v>0</v>
      </c>
      <c r="CV665" s="1">
        <f t="shared" si="349"/>
        <v>0</v>
      </c>
      <c r="CW665" s="1">
        <f t="shared" si="350"/>
        <v>0</v>
      </c>
      <c r="CX665" s="1">
        <f t="shared" si="351"/>
        <v>0</v>
      </c>
      <c r="CY665" s="1"/>
      <c r="CZ665" s="1"/>
      <c r="DA665" s="1"/>
      <c r="DB665" s="1"/>
      <c r="DC665" s="1"/>
      <c r="DD665" s="1"/>
      <c r="DI665" s="1"/>
      <c r="DJ665" s="1"/>
      <c r="DK665" s="1">
        <f t="shared" si="341"/>
        <v>0</v>
      </c>
      <c r="DL665" s="1">
        <f t="shared" si="342"/>
        <v>0</v>
      </c>
      <c r="DT665" s="1"/>
      <c r="DZ665" s="1"/>
    </row>
    <row r="666" spans="1:141" ht="12" customHeight="1">
      <c r="A666" s="1">
        <f t="shared" si="352"/>
        <v>9</v>
      </c>
      <c r="B666" s="4">
        <f t="shared" si="353"/>
        <v>41236</v>
      </c>
      <c r="C666" s="4">
        <f t="shared" si="354"/>
        <v>41242</v>
      </c>
      <c r="D666" s="5" t="s">
        <v>85</v>
      </c>
      <c r="E666" s="1">
        <v>11</v>
      </c>
      <c r="F666" s="5" t="s">
        <v>18</v>
      </c>
      <c r="G666" s="5" t="s">
        <v>52</v>
      </c>
      <c r="H666" s="5" t="s">
        <v>252</v>
      </c>
      <c r="I666" s="5"/>
      <c r="J666" s="5"/>
      <c r="K666" s="15">
        <v>40.079999999999899</v>
      </c>
      <c r="L666" s="1">
        <f t="shared" si="355"/>
        <v>329.58999999999969</v>
      </c>
      <c r="M666" s="15">
        <v>0</v>
      </c>
      <c r="N666" s="15">
        <v>495.38</v>
      </c>
      <c r="P666" s="1">
        <f t="shared" si="356"/>
        <v>8684.289999999979</v>
      </c>
      <c r="Q666" s="109">
        <f t="shared" si="345"/>
        <v>17774.209999999981</v>
      </c>
      <c r="T666" s="15">
        <v>20.999999999999901</v>
      </c>
      <c r="U666" s="15">
        <v>0.44</v>
      </c>
      <c r="V666" s="15">
        <v>1.24</v>
      </c>
      <c r="W666" s="15"/>
      <c r="X666" s="15"/>
      <c r="AL666" s="31">
        <v>0</v>
      </c>
      <c r="BC666" s="1"/>
      <c r="BF666" s="110">
        <v>3</v>
      </c>
      <c r="BM666" s="1">
        <v>17</v>
      </c>
      <c r="BN666" s="1">
        <v>649.4000000000002</v>
      </c>
      <c r="BO666" s="1">
        <v>1</v>
      </c>
      <c r="BP666" s="1">
        <v>100</v>
      </c>
      <c r="BY666" s="1"/>
      <c r="CG666" s="39">
        <f t="shared" si="357"/>
        <v>0</v>
      </c>
      <c r="CH666" s="39">
        <f t="shared" si="357"/>
        <v>0</v>
      </c>
      <c r="CI666" s="39">
        <f t="shared" si="357"/>
        <v>0</v>
      </c>
      <c r="CJ666" s="39">
        <f t="shared" si="357"/>
        <v>0</v>
      </c>
      <c r="CK666" s="39">
        <f t="shared" si="357"/>
        <v>0</v>
      </c>
      <c r="CL666" s="39">
        <f t="shared" si="357"/>
        <v>0</v>
      </c>
      <c r="CM666" s="39">
        <f t="shared" si="357"/>
        <v>0</v>
      </c>
      <c r="CO666" s="6"/>
      <c r="CP666" s="6"/>
      <c r="CS666" s="1">
        <f t="shared" si="346"/>
        <v>40.079999999999899</v>
      </c>
      <c r="CT666" s="1">
        <f t="shared" si="347"/>
        <v>17</v>
      </c>
      <c r="CU666" s="1">
        <f t="shared" si="348"/>
        <v>0</v>
      </c>
      <c r="CV666" s="1">
        <f t="shared" si="349"/>
        <v>0</v>
      </c>
      <c r="CW666" s="1">
        <f t="shared" si="350"/>
        <v>0</v>
      </c>
      <c r="CX666" s="1">
        <f t="shared" si="351"/>
        <v>0</v>
      </c>
      <c r="CY666" s="1"/>
      <c r="CZ666" s="1"/>
      <c r="DA666" s="1"/>
      <c r="DB666" s="1"/>
      <c r="DC666" s="1"/>
      <c r="DD666" s="1"/>
      <c r="DI666" s="1"/>
      <c r="DJ666" s="1"/>
      <c r="DK666" s="1">
        <f t="shared" si="341"/>
        <v>0</v>
      </c>
      <c r="DL666" s="1">
        <f t="shared" si="342"/>
        <v>0</v>
      </c>
      <c r="DT666" s="1"/>
      <c r="DZ666" s="1"/>
    </row>
    <row r="667" spans="1:141" ht="12" customHeight="1">
      <c r="A667" s="1">
        <f t="shared" si="352"/>
        <v>10</v>
      </c>
      <c r="B667" s="4">
        <f t="shared" si="353"/>
        <v>41243</v>
      </c>
      <c r="C667" s="4">
        <f t="shared" si="354"/>
        <v>41249</v>
      </c>
      <c r="D667" s="5" t="s">
        <v>85</v>
      </c>
      <c r="E667" s="1">
        <v>11</v>
      </c>
      <c r="F667" s="5" t="s">
        <v>18</v>
      </c>
      <c r="G667" s="5" t="s">
        <v>52</v>
      </c>
      <c r="H667" s="5" t="s">
        <v>252</v>
      </c>
      <c r="I667" s="5"/>
      <c r="J667" s="25" t="s">
        <v>79</v>
      </c>
      <c r="K667" s="15">
        <v>9.58</v>
      </c>
      <c r="L667" s="1">
        <f t="shared" si="355"/>
        <v>339.16999999999967</v>
      </c>
      <c r="M667" s="15">
        <v>2.4199999999999902</v>
      </c>
      <c r="N667" s="15">
        <v>237.259999999999</v>
      </c>
      <c r="P667" s="1">
        <f t="shared" si="356"/>
        <v>8921.5499999999774</v>
      </c>
      <c r="Q667" s="109" t="str">
        <f t="shared" si="345"/>
        <v/>
      </c>
      <c r="T667" s="15">
        <v>14.999999999999899</v>
      </c>
      <c r="U667" s="15">
        <v>0.29999999999999899</v>
      </c>
      <c r="V667" s="15">
        <v>2.48</v>
      </c>
      <c r="W667" s="15">
        <v>0.13</v>
      </c>
      <c r="X667" s="15">
        <v>0.13</v>
      </c>
      <c r="AL667" s="31">
        <v>56.13</v>
      </c>
      <c r="BC667" s="1"/>
      <c r="BF667" s="110"/>
      <c r="BY667" s="1"/>
      <c r="CG667" s="39">
        <f t="shared" si="357"/>
        <v>15.51</v>
      </c>
      <c r="CH667" s="39">
        <f t="shared" si="357"/>
        <v>55.737142857142864</v>
      </c>
      <c r="CI667" s="39">
        <f t="shared" si="357"/>
        <v>1.0542857142857143</v>
      </c>
      <c r="CJ667" s="39">
        <f t="shared" si="357"/>
        <v>16.767142857142858</v>
      </c>
      <c r="CK667" s="39">
        <f t="shared" si="357"/>
        <v>25.419999999999998</v>
      </c>
      <c r="CL667" s="39">
        <f t="shared" si="357"/>
        <v>0</v>
      </c>
      <c r="CM667" s="39">
        <f t="shared" si="357"/>
        <v>1.2314285714285713</v>
      </c>
      <c r="CO667" s="6"/>
      <c r="CP667" s="6"/>
      <c r="CS667" s="1">
        <f t="shared" si="346"/>
        <v>9.58</v>
      </c>
      <c r="CT667" s="1">
        <f t="shared" si="347"/>
        <v>0</v>
      </c>
      <c r="CU667" s="1">
        <f t="shared" si="348"/>
        <v>0</v>
      </c>
      <c r="CV667" s="1">
        <f t="shared" si="349"/>
        <v>0</v>
      </c>
      <c r="CW667" s="1">
        <f t="shared" si="350"/>
        <v>0</v>
      </c>
      <c r="CX667" s="1">
        <f t="shared" si="351"/>
        <v>0</v>
      </c>
      <c r="CY667" s="1"/>
      <c r="CZ667" s="1"/>
      <c r="DA667" s="1"/>
      <c r="DB667" s="1"/>
      <c r="DC667" s="1"/>
      <c r="DD667" s="1"/>
      <c r="DI667" s="1"/>
      <c r="DJ667" s="1"/>
      <c r="DK667" s="1">
        <f t="shared" si="341"/>
        <v>0</v>
      </c>
      <c r="DL667" s="1">
        <f t="shared" si="342"/>
        <v>0</v>
      </c>
      <c r="DT667" s="1"/>
      <c r="DZ667" s="1"/>
    </row>
    <row r="668" spans="1:141" ht="12" customHeight="1">
      <c r="A668" s="1">
        <f t="shared" si="352"/>
        <v>11</v>
      </c>
      <c r="B668" s="4">
        <f t="shared" si="353"/>
        <v>41250</v>
      </c>
      <c r="C668" s="4">
        <f t="shared" si="354"/>
        <v>41256</v>
      </c>
      <c r="D668" s="5" t="s">
        <v>85</v>
      </c>
      <c r="E668" s="1">
        <v>11</v>
      </c>
      <c r="F668" s="5" t="s">
        <v>18</v>
      </c>
      <c r="G668" s="5" t="s">
        <v>52</v>
      </c>
      <c r="H668" s="5" t="s">
        <v>252</v>
      </c>
      <c r="I668" s="5"/>
      <c r="J668" s="5"/>
      <c r="K668" s="15">
        <v>19.079999999999899</v>
      </c>
      <c r="L668" s="1">
        <f t="shared" si="355"/>
        <v>358.24999999999955</v>
      </c>
      <c r="M668" s="15">
        <v>0</v>
      </c>
      <c r="N668" s="15">
        <v>298.54000000000002</v>
      </c>
      <c r="Q668" s="109" t="str">
        <f t="shared" si="345"/>
        <v/>
      </c>
      <c r="T668" s="15">
        <v>14.999999999999899</v>
      </c>
      <c r="U668" s="15">
        <v>0.29999999999999899</v>
      </c>
      <c r="V668" s="15">
        <v>1.56</v>
      </c>
      <c r="W668" s="15"/>
      <c r="X668" s="15"/>
      <c r="AL668" s="31">
        <v>1.02</v>
      </c>
      <c r="BC668" s="1"/>
      <c r="BF668" s="110">
        <v>0</v>
      </c>
      <c r="BY668" s="1"/>
      <c r="CG668" s="39">
        <f t="shared" si="357"/>
        <v>19.134285714285713</v>
      </c>
      <c r="CH668" s="39">
        <f t="shared" si="357"/>
        <v>55.631428571428572</v>
      </c>
      <c r="CI668" s="39">
        <f t="shared" si="357"/>
        <v>1.2857142857142858</v>
      </c>
      <c r="CJ668" s="39">
        <f t="shared" si="357"/>
        <v>13.659999999999998</v>
      </c>
      <c r="CK668" s="39">
        <f t="shared" si="357"/>
        <v>25.159999999999997</v>
      </c>
      <c r="CL668" s="39">
        <f t="shared" si="357"/>
        <v>0</v>
      </c>
      <c r="CM668" s="39">
        <f t="shared" si="357"/>
        <v>1.4285714285714288</v>
      </c>
      <c r="CO668" s="6"/>
      <c r="CP668" s="6"/>
      <c r="CS668" s="1">
        <f t="shared" si="346"/>
        <v>19.079999999999899</v>
      </c>
      <c r="CT668" s="1">
        <f t="shared" si="347"/>
        <v>0</v>
      </c>
      <c r="CU668" s="1">
        <f t="shared" si="348"/>
        <v>0</v>
      </c>
      <c r="CV668" s="1">
        <f t="shared" si="349"/>
        <v>0</v>
      </c>
      <c r="CW668" s="1">
        <f t="shared" si="350"/>
        <v>0</v>
      </c>
      <c r="CX668" s="1">
        <f t="shared" si="351"/>
        <v>0</v>
      </c>
      <c r="CY668" s="1"/>
      <c r="CZ668" s="1"/>
      <c r="DA668" s="1"/>
      <c r="DB668" s="1"/>
      <c r="DC668" s="1"/>
      <c r="DD668" s="1"/>
      <c r="DI668" s="1"/>
      <c r="DJ668" s="1"/>
      <c r="DK668" s="1">
        <f t="shared" si="341"/>
        <v>0</v>
      </c>
      <c r="DL668" s="1">
        <f t="shared" si="342"/>
        <v>0</v>
      </c>
      <c r="DT668" s="1"/>
      <c r="DZ668" s="1"/>
    </row>
    <row r="669" spans="1:141" ht="12" customHeight="1">
      <c r="A669" s="71">
        <f t="shared" si="352"/>
        <v>12</v>
      </c>
      <c r="B669" s="72">
        <f t="shared" si="353"/>
        <v>41257</v>
      </c>
      <c r="C669" s="72">
        <f t="shared" si="354"/>
        <v>41263</v>
      </c>
      <c r="D669" s="74" t="s">
        <v>85</v>
      </c>
      <c r="E669" s="71">
        <v>11</v>
      </c>
      <c r="F669" s="74" t="s">
        <v>52</v>
      </c>
      <c r="G669" s="74" t="s">
        <v>51</v>
      </c>
      <c r="H669" s="74" t="s">
        <v>253</v>
      </c>
      <c r="I669" s="71" t="s">
        <v>112</v>
      </c>
      <c r="J669" s="74"/>
      <c r="K669" s="76">
        <v>27.219999999999899</v>
      </c>
      <c r="L669" s="71">
        <f>K669</f>
        <v>27.219999999999899</v>
      </c>
      <c r="M669" s="76">
        <v>0</v>
      </c>
      <c r="N669" s="76">
        <v>4.46</v>
      </c>
      <c r="O669" s="71"/>
      <c r="P669" s="71">
        <f>N669</f>
        <v>4.46</v>
      </c>
      <c r="Q669" s="77" t="str">
        <f t="shared" si="345"/>
        <v/>
      </c>
      <c r="R669" s="71"/>
      <c r="S669" s="71"/>
      <c r="T669" s="76">
        <v>0</v>
      </c>
      <c r="U669" s="76">
        <v>0.1</v>
      </c>
      <c r="V669" s="76">
        <v>0.02</v>
      </c>
      <c r="W669" s="76">
        <v>0.59</v>
      </c>
      <c r="X669" s="76">
        <v>0.59</v>
      </c>
      <c r="Y669" s="71"/>
      <c r="Z669" s="71">
        <v>26.9</v>
      </c>
      <c r="AA669" s="71">
        <v>26.9</v>
      </c>
      <c r="AB669" s="71"/>
      <c r="AC669" s="71">
        <v>0</v>
      </c>
      <c r="AD669" s="71">
        <v>0</v>
      </c>
      <c r="AE669" s="71">
        <v>0</v>
      </c>
      <c r="AF669" s="71">
        <v>2</v>
      </c>
      <c r="AG669" s="71"/>
      <c r="AH669" s="71"/>
      <c r="AI669" s="71"/>
      <c r="AJ669" s="71">
        <v>0</v>
      </c>
      <c r="AK669" s="71"/>
      <c r="AL669" s="75">
        <v>54.34</v>
      </c>
      <c r="AM669" s="77"/>
      <c r="AN669" s="71"/>
      <c r="AO669" s="77"/>
      <c r="AQ669" s="77"/>
      <c r="AR669" s="71"/>
      <c r="AS669" s="71"/>
      <c r="AT669" s="71"/>
      <c r="AU669" s="71"/>
      <c r="AV669" s="71"/>
      <c r="AW669" s="71"/>
      <c r="AX669" s="71"/>
      <c r="AY669" s="71"/>
      <c r="AZ669" s="71"/>
      <c r="BA669" s="71"/>
      <c r="BB669" s="71"/>
      <c r="BD669" s="71"/>
      <c r="BE669" s="71"/>
      <c r="BF669" s="111">
        <v>0</v>
      </c>
      <c r="BG669" s="71"/>
      <c r="BH669" s="71"/>
      <c r="BI669" s="71"/>
      <c r="BJ669" s="71"/>
      <c r="BK669" s="71"/>
      <c r="BL669" s="71"/>
      <c r="BM669" s="76">
        <v>55.999999999999993</v>
      </c>
      <c r="BN669" s="71">
        <v>55.999999999999993</v>
      </c>
      <c r="BO669" s="71">
        <v>0.04</v>
      </c>
      <c r="BP669" s="71">
        <v>4</v>
      </c>
      <c r="BQ669" s="71"/>
      <c r="BR669" s="71"/>
      <c r="BS669" s="71"/>
      <c r="BT669" s="71"/>
      <c r="BU669" s="71"/>
      <c r="BV669" s="71"/>
      <c r="BW669" s="71"/>
      <c r="BX669" s="77"/>
      <c r="BY669" s="71">
        <v>12.100717999999999</v>
      </c>
      <c r="BZ669" s="71"/>
      <c r="CA669" s="71"/>
      <c r="CB669" s="71"/>
      <c r="CC669" s="71"/>
      <c r="CD669" s="71"/>
      <c r="CE669" s="71"/>
      <c r="CF669" s="71"/>
      <c r="CG669" s="77">
        <f t="shared" ref="CG669:CM678" si="358">CG634</f>
        <v>13.917142857142858</v>
      </c>
      <c r="CH669" s="77">
        <f t="shared" si="358"/>
        <v>60.752857142857138</v>
      </c>
      <c r="CI669" s="77">
        <f t="shared" si="358"/>
        <v>0.79999999999999993</v>
      </c>
      <c r="CJ669" s="77">
        <f t="shared" si="358"/>
        <v>11.865714285714287</v>
      </c>
      <c r="CK669" s="77">
        <f t="shared" si="358"/>
        <v>17.529999999999998</v>
      </c>
      <c r="CL669" s="77">
        <f t="shared" si="358"/>
        <v>0</v>
      </c>
      <c r="CM669" s="77">
        <f t="shared" si="358"/>
        <v>0.89571428571428569</v>
      </c>
      <c r="CN669" s="71"/>
      <c r="CO669" s="79"/>
      <c r="CP669" s="79"/>
      <c r="CQ669" s="71"/>
      <c r="CR669" s="71"/>
      <c r="CS669" s="1">
        <f t="shared" si="346"/>
        <v>27.219999999999899</v>
      </c>
      <c r="CT669" s="1">
        <f t="shared" si="347"/>
        <v>55.999999999999993</v>
      </c>
      <c r="CU669" s="1">
        <f t="shared" si="348"/>
        <v>26.9</v>
      </c>
      <c r="CV669" s="1">
        <f t="shared" si="349"/>
        <v>0</v>
      </c>
      <c r="CW669" s="1">
        <f t="shared" si="350"/>
        <v>0</v>
      </c>
      <c r="CX669" s="1">
        <f t="shared" si="351"/>
        <v>12.100717999999999</v>
      </c>
      <c r="CY669" s="71">
        <f>CS669</f>
        <v>27.219999999999899</v>
      </c>
      <c r="CZ669" s="71"/>
      <c r="DA669" s="71"/>
      <c r="DB669" s="71"/>
      <c r="DC669" s="71"/>
      <c r="DD669" s="71">
        <f>CX669</f>
        <v>12.100717999999999</v>
      </c>
      <c r="DE669" s="1">
        <f>BH669</f>
        <v>0</v>
      </c>
      <c r="DH669" s="1">
        <f t="shared" ref="DH669:DH692" si="359">T669</f>
        <v>0</v>
      </c>
      <c r="DI669" s="1">
        <f t="shared" ref="DI669:DI692" si="360">N669</f>
        <v>4.46</v>
      </c>
      <c r="DJ669" s="1">
        <f t="shared" ref="DJ669:DJ692" si="361">DI669*0.85</f>
        <v>3.7909999999999999</v>
      </c>
      <c r="DK669" s="1">
        <f t="shared" ref="DK669:DK692" si="362">DI669*1.28</f>
        <v>5.7088000000000001</v>
      </c>
      <c r="DL669" s="23">
        <f>DK669*(DH669*0.005+0.55)</f>
        <v>3.1398400000000004</v>
      </c>
      <c r="DM669" s="1" t="str">
        <f t="shared" ref="DM669:DM692" si="363">IF(BE669="","",BE669)</f>
        <v/>
      </c>
      <c r="DN669" s="1" t="str">
        <f t="shared" ref="DN669:DN692" si="364">IF(BD669="","",BD669)</f>
        <v/>
      </c>
      <c r="DO669" s="1">
        <f t="shared" ref="DO669:DO692" si="365">AC669</f>
        <v>0</v>
      </c>
      <c r="DP669" s="1">
        <f t="shared" ref="DP669:DP692" si="366">AF669</f>
        <v>2</v>
      </c>
      <c r="DT669" s="1">
        <f>DL669</f>
        <v>3.1398400000000004</v>
      </c>
      <c r="DZ669" s="1">
        <f>N669</f>
        <v>4.46</v>
      </c>
      <c r="EK669" s="1">
        <f>M669</f>
        <v>0</v>
      </c>
    </row>
    <row r="670" spans="1:141" ht="12" customHeight="1">
      <c r="A670" s="1">
        <f t="shared" si="352"/>
        <v>13</v>
      </c>
      <c r="B670" s="4">
        <f t="shared" si="353"/>
        <v>41264</v>
      </c>
      <c r="C670" s="4">
        <f t="shared" si="354"/>
        <v>41270</v>
      </c>
      <c r="D670" s="5" t="s">
        <v>85</v>
      </c>
      <c r="E670" s="1">
        <v>11</v>
      </c>
      <c r="F670" s="5" t="s">
        <v>52</v>
      </c>
      <c r="G670" s="5" t="s">
        <v>51</v>
      </c>
      <c r="H670" s="5" t="s">
        <v>253</v>
      </c>
      <c r="I670" s="5"/>
      <c r="J670" s="5"/>
      <c r="K670" s="15">
        <v>26.149999999999899</v>
      </c>
      <c r="L670" s="1">
        <f t="shared" ref="L670:L692" si="367">L669+K670</f>
        <v>53.369999999999798</v>
      </c>
      <c r="M670" s="15">
        <v>0</v>
      </c>
      <c r="N670" s="15">
        <v>4.04</v>
      </c>
      <c r="P670" s="1">
        <f t="shared" ref="P670:P692" si="368">P669+N670</f>
        <v>8.5</v>
      </c>
      <c r="Q670" s="109" t="str">
        <f t="shared" si="345"/>
        <v/>
      </c>
      <c r="T670" s="15">
        <v>0</v>
      </c>
      <c r="U670" s="15">
        <v>0.1</v>
      </c>
      <c r="V670" s="15">
        <v>0.02</v>
      </c>
      <c r="W670" s="15"/>
      <c r="X670" s="15"/>
      <c r="Z670" s="1">
        <v>31.599999999999998</v>
      </c>
      <c r="AA670" s="1">
        <v>58.5</v>
      </c>
      <c r="AC670" s="1">
        <v>100</v>
      </c>
      <c r="AD670" s="1">
        <v>100</v>
      </c>
      <c r="AE670" s="1">
        <v>0</v>
      </c>
      <c r="AF670" s="1">
        <v>6</v>
      </c>
      <c r="AG670" s="71"/>
      <c r="AJ670" s="1">
        <v>0.1</v>
      </c>
      <c r="AL670" s="31">
        <v>9</v>
      </c>
      <c r="AM670" s="124"/>
      <c r="AN670" s="29"/>
      <c r="AO670" s="39">
        <v>145</v>
      </c>
      <c r="BF670" s="110">
        <v>0</v>
      </c>
      <c r="BM670" s="15">
        <v>55.4</v>
      </c>
      <c r="BN670" s="1">
        <v>111.39999999999999</v>
      </c>
      <c r="BO670" s="1">
        <v>7.0000000000000007E-2</v>
      </c>
      <c r="BP670" s="1">
        <v>7.0000000000000009</v>
      </c>
      <c r="BS670" s="1" t="s">
        <v>207</v>
      </c>
      <c r="BT670" s="1">
        <v>145</v>
      </c>
      <c r="BU670" s="1">
        <v>109</v>
      </c>
      <c r="BV670" s="1">
        <v>54.5</v>
      </c>
      <c r="BW670" s="1">
        <v>1200</v>
      </c>
      <c r="BX670" s="1">
        <v>36</v>
      </c>
      <c r="BY670" s="41">
        <v>18.768170000000001</v>
      </c>
      <c r="CA670" s="1">
        <v>0</v>
      </c>
      <c r="CG670" s="39">
        <f t="shared" si="358"/>
        <v>16.511428571428574</v>
      </c>
      <c r="CH670" s="39">
        <f t="shared" si="358"/>
        <v>52.027142857142849</v>
      </c>
      <c r="CI670" s="39">
        <f t="shared" si="358"/>
        <v>1.3057142857142858</v>
      </c>
      <c r="CJ670" s="39">
        <f t="shared" si="358"/>
        <v>12.680000000000001</v>
      </c>
      <c r="CK670" s="39">
        <f t="shared" si="358"/>
        <v>21.089999999999996</v>
      </c>
      <c r="CL670" s="39">
        <f t="shared" si="358"/>
        <v>0</v>
      </c>
      <c r="CM670" s="39">
        <f t="shared" si="358"/>
        <v>0.80142857142857138</v>
      </c>
      <c r="CO670" s="6"/>
      <c r="CP670" s="6"/>
      <c r="CS670" s="1">
        <f t="shared" si="346"/>
        <v>26.149999999999899</v>
      </c>
      <c r="CT670" s="1">
        <f t="shared" si="347"/>
        <v>55.4</v>
      </c>
      <c r="CU670" s="1">
        <f t="shared" si="348"/>
        <v>31.599999999999998</v>
      </c>
      <c r="CV670" s="1">
        <f t="shared" si="349"/>
        <v>0</v>
      </c>
      <c r="CW670" s="1">
        <f t="shared" si="350"/>
        <v>0</v>
      </c>
      <c r="CX670" s="1">
        <f t="shared" si="351"/>
        <v>18.768170000000001</v>
      </c>
      <c r="CY670" s="1">
        <f t="shared" ref="CY670:CY685" si="369">CY669+CS670</f>
        <v>53.369999999999798</v>
      </c>
      <c r="CZ670" s="1"/>
      <c r="DA670" s="1"/>
      <c r="DB670" s="1"/>
      <c r="DC670" s="1"/>
      <c r="DD670" s="1">
        <f t="shared" ref="DD670:DD685" si="370">DD669+CX670</f>
        <v>30.868887999999998</v>
      </c>
      <c r="DE670" s="39">
        <f>DE669+BH670</f>
        <v>0</v>
      </c>
      <c r="DH670" s="1">
        <f t="shared" si="359"/>
        <v>0</v>
      </c>
      <c r="DI670" s="1">
        <f t="shared" si="360"/>
        <v>4.04</v>
      </c>
      <c r="DJ670" s="1">
        <f t="shared" si="361"/>
        <v>3.4339999999999997</v>
      </c>
      <c r="DK670" s="1">
        <f t="shared" si="362"/>
        <v>5.1711999999999998</v>
      </c>
      <c r="DL670" s="23">
        <f t="shared" ref="DL670:DL673" si="371">DK670*(DH670*0.005+0.55)</f>
        <v>2.84416</v>
      </c>
      <c r="DM670" s="1" t="str">
        <f t="shared" si="363"/>
        <v/>
      </c>
      <c r="DN670" s="1" t="str">
        <f t="shared" si="364"/>
        <v/>
      </c>
      <c r="DO670" s="1">
        <f t="shared" si="365"/>
        <v>100</v>
      </c>
      <c r="DP670" s="1">
        <f t="shared" si="366"/>
        <v>6</v>
      </c>
      <c r="DT670" s="1">
        <f>DT669+DL670</f>
        <v>5.984</v>
      </c>
      <c r="DZ670" s="1">
        <f>DZ669+N670</f>
        <v>8.5</v>
      </c>
      <c r="EK670" s="1">
        <f>EK669+M670</f>
        <v>0</v>
      </c>
    </row>
    <row r="671" spans="1:141" ht="12" customHeight="1">
      <c r="A671" s="1">
        <f t="shared" si="352"/>
        <v>14</v>
      </c>
      <c r="B671" s="4">
        <f t="shared" si="353"/>
        <v>41271</v>
      </c>
      <c r="C671" s="4">
        <f t="shared" si="354"/>
        <v>41277</v>
      </c>
      <c r="D671" s="5" t="s">
        <v>85</v>
      </c>
      <c r="E671" s="1">
        <v>11</v>
      </c>
      <c r="F671" s="5" t="s">
        <v>52</v>
      </c>
      <c r="G671" s="5" t="s">
        <v>51</v>
      </c>
      <c r="H671" s="5" t="s">
        <v>253</v>
      </c>
      <c r="I671" s="5"/>
      <c r="J671" s="5"/>
      <c r="K671" s="15">
        <v>8.5999999999999908</v>
      </c>
      <c r="L671" s="1">
        <f t="shared" si="367"/>
        <v>61.969999999999786</v>
      </c>
      <c r="M671" s="15">
        <v>11.56</v>
      </c>
      <c r="N671" s="15">
        <v>165.319999999999</v>
      </c>
      <c r="P671" s="1">
        <f t="shared" si="368"/>
        <v>173.819999999999</v>
      </c>
      <c r="Q671" s="109" t="str">
        <f t="shared" si="345"/>
        <v/>
      </c>
      <c r="T671" s="15">
        <v>14.999999999999899</v>
      </c>
      <c r="U671" s="15">
        <v>0.32</v>
      </c>
      <c r="V671" s="15">
        <v>1.9199999999999899</v>
      </c>
      <c r="W671" s="15">
        <v>2.23</v>
      </c>
      <c r="X671" s="15">
        <v>2.23</v>
      </c>
      <c r="Z671" s="1">
        <v>29.099999999999998</v>
      </c>
      <c r="AA671" s="1">
        <v>87.6</v>
      </c>
      <c r="AC671" s="1">
        <v>300</v>
      </c>
      <c r="AD671" s="1">
        <v>400</v>
      </c>
      <c r="AE671" s="1">
        <v>0</v>
      </c>
      <c r="AF671" s="1">
        <v>15</v>
      </c>
      <c r="AG671" s="71"/>
      <c r="AJ671" s="1">
        <v>0.3</v>
      </c>
      <c r="AL671" s="31">
        <v>2.4</v>
      </c>
      <c r="AM671" s="124">
        <v>19.084989999999998</v>
      </c>
      <c r="AN671" s="29"/>
      <c r="AO671" s="39">
        <v>139</v>
      </c>
      <c r="AP671" s="39">
        <v>27.484989999999996</v>
      </c>
      <c r="AQ671" s="39">
        <v>27.484989999999996</v>
      </c>
      <c r="BF671" s="110">
        <v>0</v>
      </c>
      <c r="BH671" s="39">
        <f t="shared" ref="BH671:BH687" si="372">AP671</f>
        <v>27.484989999999996</v>
      </c>
      <c r="BM671" s="1">
        <v>53.699999999999996</v>
      </c>
      <c r="BN671" s="1">
        <v>165.1</v>
      </c>
      <c r="BO671" s="1">
        <v>0.1</v>
      </c>
      <c r="BP671" s="1">
        <v>10</v>
      </c>
      <c r="BS671" s="1" t="s">
        <v>209</v>
      </c>
      <c r="BT671" s="1">
        <v>139</v>
      </c>
      <c r="BU671" s="1">
        <v>109</v>
      </c>
      <c r="BV671" s="1">
        <v>54.5</v>
      </c>
      <c r="BW671" s="1">
        <v>1200</v>
      </c>
      <c r="BX671" s="1">
        <v>30</v>
      </c>
      <c r="BY671" s="41">
        <v>26.836934999999997</v>
      </c>
      <c r="CA671" s="1">
        <v>28</v>
      </c>
      <c r="CG671" s="39">
        <f t="shared" si="358"/>
        <v>11.912857142857144</v>
      </c>
      <c r="CH671" s="39">
        <f t="shared" si="358"/>
        <v>50.888571428571424</v>
      </c>
      <c r="CI671" s="39">
        <f t="shared" si="358"/>
        <v>1.06</v>
      </c>
      <c r="CJ671" s="39">
        <f t="shared" si="358"/>
        <v>13.141428571428573</v>
      </c>
      <c r="CK671" s="39">
        <f t="shared" si="358"/>
        <v>21.32</v>
      </c>
      <c r="CL671" s="39">
        <f t="shared" si="358"/>
        <v>0</v>
      </c>
      <c r="CM671" s="39">
        <f t="shared" si="358"/>
        <v>1.5757142857142858</v>
      </c>
      <c r="CO671" s="6"/>
      <c r="CP671" s="6"/>
      <c r="CS671" s="1">
        <f t="shared" si="346"/>
        <v>8.5999999999999908</v>
      </c>
      <c r="CT671" s="1">
        <f t="shared" si="347"/>
        <v>53.699999999999996</v>
      </c>
      <c r="CU671" s="1">
        <f t="shared" si="348"/>
        <v>29.099999999999998</v>
      </c>
      <c r="CV671" s="1">
        <f t="shared" si="349"/>
        <v>0</v>
      </c>
      <c r="CW671" s="1">
        <f t="shared" si="350"/>
        <v>0</v>
      </c>
      <c r="CX671" s="1">
        <f t="shared" si="351"/>
        <v>26.836934999999997</v>
      </c>
      <c r="CY671" s="1">
        <f t="shared" si="369"/>
        <v>61.969999999999786</v>
      </c>
      <c r="CZ671" s="1"/>
      <c r="DA671" s="1"/>
      <c r="DB671" s="1"/>
      <c r="DC671" s="1"/>
      <c r="DD671" s="1">
        <f t="shared" si="370"/>
        <v>57.705822999999995</v>
      </c>
      <c r="DE671" s="39">
        <f t="shared" ref="DE671:DE685" si="373">DE670+BH671</f>
        <v>27.484989999999996</v>
      </c>
      <c r="DH671" s="1">
        <f t="shared" si="359"/>
        <v>14.999999999999899</v>
      </c>
      <c r="DI671" s="1">
        <f t="shared" si="360"/>
        <v>165.319999999999</v>
      </c>
      <c r="DJ671" s="1">
        <f t="shared" si="361"/>
        <v>140.52199999999914</v>
      </c>
      <c r="DK671" s="1">
        <f t="shared" si="362"/>
        <v>211.60959999999872</v>
      </c>
      <c r="DL671" s="23">
        <f t="shared" si="371"/>
        <v>132.25599999999912</v>
      </c>
      <c r="DM671" s="1" t="str">
        <f t="shared" si="363"/>
        <v/>
      </c>
      <c r="DN671" s="1" t="str">
        <f t="shared" si="364"/>
        <v/>
      </c>
      <c r="DO671" s="1">
        <f t="shared" si="365"/>
        <v>300</v>
      </c>
      <c r="DP671" s="1">
        <f t="shared" si="366"/>
        <v>15</v>
      </c>
      <c r="DT671" s="1">
        <f t="shared" ref="DT671:DT692" si="374">DT670+DL671</f>
        <v>138.23999999999913</v>
      </c>
      <c r="DZ671" s="1">
        <f t="shared" ref="DZ671:DZ692" si="375">DZ670+N671</f>
        <v>173.819999999999</v>
      </c>
      <c r="EK671" s="1">
        <f t="shared" ref="EK671:EK695" si="376">EK670+M671</f>
        <v>11.56</v>
      </c>
    </row>
    <row r="672" spans="1:141" ht="12" customHeight="1">
      <c r="A672" s="1">
        <f t="shared" si="352"/>
        <v>15</v>
      </c>
      <c r="B672" s="4">
        <f t="shared" si="353"/>
        <v>41278</v>
      </c>
      <c r="C672" s="4">
        <f t="shared" si="354"/>
        <v>41284</v>
      </c>
      <c r="D672" s="5" t="s">
        <v>85</v>
      </c>
      <c r="E672" s="1">
        <v>11</v>
      </c>
      <c r="F672" s="5" t="s">
        <v>52</v>
      </c>
      <c r="G672" s="5" t="s">
        <v>51</v>
      </c>
      <c r="H672" s="5" t="s">
        <v>253</v>
      </c>
      <c r="I672" s="5"/>
      <c r="J672" s="5"/>
      <c r="K672" s="15">
        <v>40.409999999999897</v>
      </c>
      <c r="L672" s="1">
        <f t="shared" si="367"/>
        <v>102.37999999999968</v>
      </c>
      <c r="M672" s="15">
        <v>4.6500000000000004</v>
      </c>
      <c r="N672" s="15">
        <v>1001.23</v>
      </c>
      <c r="P672" s="1">
        <f t="shared" si="368"/>
        <v>1175.049999999999</v>
      </c>
      <c r="Q672" s="109">
        <f t="shared" si="345"/>
        <v>900</v>
      </c>
      <c r="T672" s="15">
        <v>40.999999999999901</v>
      </c>
      <c r="U672" s="15">
        <v>1.07</v>
      </c>
      <c r="V672" s="15">
        <v>2.48</v>
      </c>
      <c r="W672" s="15">
        <v>3.93</v>
      </c>
      <c r="X672" s="15">
        <v>4.5</v>
      </c>
      <c r="Z672" s="1">
        <v>41</v>
      </c>
      <c r="AA672" s="1">
        <v>128.6</v>
      </c>
      <c r="AC672" s="1">
        <v>500</v>
      </c>
      <c r="AD672" s="1">
        <v>900</v>
      </c>
      <c r="AE672" s="1">
        <v>0</v>
      </c>
      <c r="AF672" s="1">
        <v>31</v>
      </c>
      <c r="AG672" s="71"/>
      <c r="AJ672" s="1">
        <v>0.8</v>
      </c>
      <c r="AL672" s="31">
        <v>0.2</v>
      </c>
      <c r="AM672" s="124">
        <v>21.241270000000004</v>
      </c>
      <c r="AN672" s="29"/>
      <c r="AO672" s="39">
        <v>126</v>
      </c>
      <c r="AP672" s="39">
        <v>34.441270000000003</v>
      </c>
      <c r="AQ672" s="39">
        <v>61.926259999999999</v>
      </c>
      <c r="AS672" s="15"/>
      <c r="AT672" s="15">
        <v>0.9</v>
      </c>
      <c r="AU672" s="15"/>
      <c r="AV672" s="15">
        <v>0.34</v>
      </c>
      <c r="AW672" s="15">
        <v>0.86</v>
      </c>
      <c r="AX672" s="15">
        <v>0.79</v>
      </c>
      <c r="AY672" s="15">
        <v>0.73</v>
      </c>
      <c r="AZ672" s="1">
        <v>181.5</v>
      </c>
      <c r="BA672" s="15">
        <v>57.5</v>
      </c>
      <c r="BB672" s="1">
        <v>4.07</v>
      </c>
      <c r="BC672" s="23">
        <v>0</v>
      </c>
      <c r="BD672" s="1">
        <v>34</v>
      </c>
      <c r="BE672" s="1">
        <v>900</v>
      </c>
      <c r="BF672" s="110">
        <v>1</v>
      </c>
      <c r="BH672" s="39">
        <f t="shared" si="372"/>
        <v>34.441270000000003</v>
      </c>
      <c r="BM672" s="1">
        <v>33.599999999999994</v>
      </c>
      <c r="BN672" s="1">
        <v>198.7</v>
      </c>
      <c r="BO672" s="1">
        <v>0.33</v>
      </c>
      <c r="BP672" s="1">
        <v>33</v>
      </c>
      <c r="BS672" s="1" t="s">
        <v>210</v>
      </c>
      <c r="BT672" s="1">
        <v>126</v>
      </c>
      <c r="BU672" s="1">
        <v>109</v>
      </c>
      <c r="BV672" s="1">
        <v>54.5</v>
      </c>
      <c r="BW672" s="1">
        <v>1200</v>
      </c>
      <c r="BX672" s="1">
        <v>17</v>
      </c>
      <c r="BY672" s="41">
        <v>35.421432000000003</v>
      </c>
      <c r="CA672" s="1">
        <v>32</v>
      </c>
      <c r="CG672" s="39">
        <f t="shared" si="358"/>
        <v>12.858571428571427</v>
      </c>
      <c r="CH672" s="39">
        <f t="shared" si="358"/>
        <v>51.79</v>
      </c>
      <c r="CI672" s="39">
        <f t="shared" si="358"/>
        <v>1.0457142857142858</v>
      </c>
      <c r="CJ672" s="39">
        <f t="shared" si="358"/>
        <v>11.762857142857143</v>
      </c>
      <c r="CK672" s="39">
        <f t="shared" si="358"/>
        <v>18.54</v>
      </c>
      <c r="CL672" s="39">
        <f t="shared" si="358"/>
        <v>0</v>
      </c>
      <c r="CM672" s="39">
        <f t="shared" si="358"/>
        <v>1.2842857142857143</v>
      </c>
      <c r="CO672" s="6"/>
      <c r="CP672" s="6"/>
      <c r="CS672" s="1">
        <f t="shared" si="346"/>
        <v>40.409999999999897</v>
      </c>
      <c r="CT672" s="1">
        <f t="shared" si="347"/>
        <v>33.599999999999994</v>
      </c>
      <c r="CU672" s="1">
        <f t="shared" si="348"/>
        <v>41</v>
      </c>
      <c r="CV672" s="1">
        <f t="shared" si="349"/>
        <v>0</v>
      </c>
      <c r="CW672" s="1">
        <f t="shared" si="350"/>
        <v>0</v>
      </c>
      <c r="CX672" s="1">
        <f t="shared" si="351"/>
        <v>35.421432000000003</v>
      </c>
      <c r="CY672" s="1">
        <f t="shared" si="369"/>
        <v>102.37999999999968</v>
      </c>
      <c r="CZ672" s="1"/>
      <c r="DA672" s="1"/>
      <c r="DB672" s="1"/>
      <c r="DC672" s="1"/>
      <c r="DD672" s="1">
        <f t="shared" si="370"/>
        <v>93.127254999999991</v>
      </c>
      <c r="DE672" s="39">
        <f t="shared" si="373"/>
        <v>61.926259999999999</v>
      </c>
      <c r="DH672" s="1">
        <f t="shared" si="359"/>
        <v>40.999999999999901</v>
      </c>
      <c r="DI672" s="1">
        <f t="shared" si="360"/>
        <v>1001.23</v>
      </c>
      <c r="DJ672" s="1">
        <f t="shared" si="361"/>
        <v>851.04549999999995</v>
      </c>
      <c r="DK672" s="1">
        <f t="shared" si="362"/>
        <v>1281.5744</v>
      </c>
      <c r="DL672" s="23">
        <f t="shared" si="371"/>
        <v>967.58867199999941</v>
      </c>
      <c r="DM672" s="1">
        <f t="shared" si="363"/>
        <v>900</v>
      </c>
      <c r="DN672" s="1">
        <f t="shared" si="364"/>
        <v>34</v>
      </c>
      <c r="DO672" s="1">
        <f t="shared" si="365"/>
        <v>500</v>
      </c>
      <c r="DP672" s="1">
        <f t="shared" si="366"/>
        <v>31</v>
      </c>
      <c r="DT672" s="130">
        <f t="shared" si="374"/>
        <v>1105.8286719999985</v>
      </c>
      <c r="DZ672" s="130">
        <f t="shared" si="375"/>
        <v>1175.049999999999</v>
      </c>
      <c r="EK672" s="1">
        <f t="shared" si="376"/>
        <v>16.21</v>
      </c>
    </row>
    <row r="673" spans="1:141" ht="12" customHeight="1">
      <c r="A673" s="1">
        <f t="shared" si="352"/>
        <v>16</v>
      </c>
      <c r="B673" s="4">
        <f t="shared" si="353"/>
        <v>41285</v>
      </c>
      <c r="C673" s="4">
        <f t="shared" si="354"/>
        <v>41291</v>
      </c>
      <c r="D673" s="5" t="s">
        <v>85</v>
      </c>
      <c r="E673" s="1">
        <v>11</v>
      </c>
      <c r="F673" s="5" t="s">
        <v>52</v>
      </c>
      <c r="G673" s="5" t="s">
        <v>51</v>
      </c>
      <c r="H673" s="5" t="s">
        <v>253</v>
      </c>
      <c r="I673" s="5"/>
      <c r="J673" s="5"/>
      <c r="K673" s="15">
        <v>53.909999999999897</v>
      </c>
      <c r="L673" s="1">
        <f t="shared" si="367"/>
        <v>156.28999999999957</v>
      </c>
      <c r="M673" s="15">
        <v>0.05</v>
      </c>
      <c r="N673" s="15">
        <v>938.99</v>
      </c>
      <c r="P673" s="1">
        <f t="shared" si="368"/>
        <v>2114.0399999999991</v>
      </c>
      <c r="Q673" s="109">
        <f t="shared" si="345"/>
        <v>1838.99</v>
      </c>
      <c r="T673" s="15">
        <v>40.999999999999901</v>
      </c>
      <c r="U673" s="15">
        <v>1.07</v>
      </c>
      <c r="V673" s="15">
        <v>1.74</v>
      </c>
      <c r="W673" s="15"/>
      <c r="X673" s="15"/>
      <c r="Z673" s="1">
        <v>40.299999999999997</v>
      </c>
      <c r="AA673" s="1">
        <v>168.89999999999998</v>
      </c>
      <c r="AC673" s="1">
        <v>600</v>
      </c>
      <c r="AD673" s="1">
        <v>1500</v>
      </c>
      <c r="AE673" s="1">
        <v>0</v>
      </c>
      <c r="AF673" s="1">
        <v>46</v>
      </c>
      <c r="AG673" s="71"/>
      <c r="AJ673" s="1">
        <v>1.2</v>
      </c>
      <c r="AL673" s="31">
        <v>6.2</v>
      </c>
      <c r="AM673" s="124">
        <v>25.445535000000003</v>
      </c>
      <c r="AN673" s="29"/>
      <c r="AO673" s="39">
        <v>117</v>
      </c>
      <c r="AP673" s="39">
        <v>40.645535000000002</v>
      </c>
      <c r="AQ673" s="39">
        <v>102.57179500000001</v>
      </c>
      <c r="BF673" s="110">
        <v>1</v>
      </c>
      <c r="BH673" s="39">
        <f t="shared" si="372"/>
        <v>40.645535000000002</v>
      </c>
      <c r="BM673" s="1">
        <v>25.8</v>
      </c>
      <c r="BN673" s="1">
        <v>224.5</v>
      </c>
      <c r="BO673" s="1">
        <v>0.55000000000000004</v>
      </c>
      <c r="BP673" s="1">
        <v>55.000000000000007</v>
      </c>
      <c r="BS673" s="1" t="s">
        <v>211</v>
      </c>
      <c r="BT673" s="1">
        <v>117</v>
      </c>
      <c r="BU673" s="1">
        <v>109</v>
      </c>
      <c r="BV673" s="1">
        <v>54.5</v>
      </c>
      <c r="BW673" s="1">
        <v>1200</v>
      </c>
      <c r="BX673" s="1">
        <v>8</v>
      </c>
      <c r="BY673" s="41">
        <v>43.71958699999999</v>
      </c>
      <c r="CA673" s="1">
        <v>50</v>
      </c>
      <c r="CB673" s="1">
        <v>4.07</v>
      </c>
      <c r="CG673" s="39">
        <f t="shared" si="358"/>
        <v>14.55857142857143</v>
      </c>
      <c r="CH673" s="39">
        <f t="shared" si="358"/>
        <v>57.211428571428577</v>
      </c>
      <c r="CI673" s="39">
        <f t="shared" si="358"/>
        <v>0.88285714285714278</v>
      </c>
      <c r="CJ673" s="39">
        <f t="shared" si="358"/>
        <v>10.261428571428571</v>
      </c>
      <c r="CK673" s="39">
        <f t="shared" si="358"/>
        <v>15.91</v>
      </c>
      <c r="CL673" s="39">
        <f t="shared" si="358"/>
        <v>0</v>
      </c>
      <c r="CM673" s="39">
        <f t="shared" si="358"/>
        <v>1.2657142857142856</v>
      </c>
      <c r="CO673" s="6"/>
      <c r="CP673" s="6"/>
      <c r="CS673" s="1">
        <f t="shared" si="346"/>
        <v>53.909999999999897</v>
      </c>
      <c r="CT673" s="1">
        <f t="shared" si="347"/>
        <v>25.8</v>
      </c>
      <c r="CU673" s="1">
        <f t="shared" si="348"/>
        <v>40.299999999999997</v>
      </c>
      <c r="CV673" s="1">
        <f t="shared" si="349"/>
        <v>0</v>
      </c>
      <c r="CW673" s="1">
        <f t="shared" si="350"/>
        <v>0</v>
      </c>
      <c r="CX673" s="1">
        <f t="shared" si="351"/>
        <v>43.71958699999999</v>
      </c>
      <c r="CY673" s="1">
        <f t="shared" si="369"/>
        <v>156.28999999999957</v>
      </c>
      <c r="CZ673" s="1"/>
      <c r="DA673" s="1"/>
      <c r="DB673" s="1"/>
      <c r="DC673" s="1"/>
      <c r="DD673" s="1">
        <f t="shared" si="370"/>
        <v>136.84684199999998</v>
      </c>
      <c r="DE673" s="39">
        <f t="shared" si="373"/>
        <v>102.57179500000001</v>
      </c>
      <c r="DH673" s="1">
        <f t="shared" si="359"/>
        <v>40.999999999999901</v>
      </c>
      <c r="DI673" s="1">
        <f t="shared" si="360"/>
        <v>938.99</v>
      </c>
      <c r="DJ673" s="1">
        <f t="shared" si="361"/>
        <v>798.14149999999995</v>
      </c>
      <c r="DK673" s="1">
        <f t="shared" si="362"/>
        <v>1201.9072000000001</v>
      </c>
      <c r="DL673" s="23">
        <f t="shared" si="371"/>
        <v>907.43993599999953</v>
      </c>
      <c r="DM673" s="1" t="str">
        <f t="shared" si="363"/>
        <v/>
      </c>
      <c r="DN673" s="1" t="str">
        <f t="shared" si="364"/>
        <v/>
      </c>
      <c r="DO673" s="1">
        <f t="shared" si="365"/>
        <v>600</v>
      </c>
      <c r="DP673" s="1">
        <f t="shared" si="366"/>
        <v>46</v>
      </c>
      <c r="DT673" s="1">
        <f t="shared" si="374"/>
        <v>2013.268607999998</v>
      </c>
      <c r="DZ673" s="1">
        <f t="shared" si="375"/>
        <v>2114.0399999999991</v>
      </c>
      <c r="EK673" s="1">
        <f t="shared" si="376"/>
        <v>16.260000000000002</v>
      </c>
    </row>
    <row r="674" spans="1:141" ht="12" customHeight="1">
      <c r="A674" s="1">
        <f t="shared" si="352"/>
        <v>17</v>
      </c>
      <c r="B674" s="4">
        <f t="shared" si="353"/>
        <v>41292</v>
      </c>
      <c r="C674" s="4">
        <f t="shared" si="354"/>
        <v>41298</v>
      </c>
      <c r="D674" s="5" t="s">
        <v>85</v>
      </c>
      <c r="E674" s="1">
        <v>11</v>
      </c>
      <c r="F674" s="5" t="s">
        <v>52</v>
      </c>
      <c r="G674" s="5" t="s">
        <v>51</v>
      </c>
      <c r="H674" s="5" t="s">
        <v>253</v>
      </c>
      <c r="I674" s="5"/>
      <c r="J674" s="5"/>
      <c r="K674" s="15">
        <v>42.659999999999897</v>
      </c>
      <c r="L674" s="1">
        <f t="shared" si="367"/>
        <v>198.94999999999948</v>
      </c>
      <c r="M674" s="15">
        <v>9.1099999999999905</v>
      </c>
      <c r="N674" s="15">
        <v>1511.63</v>
      </c>
      <c r="P674" s="1">
        <f t="shared" si="368"/>
        <v>3625.6699999999992</v>
      </c>
      <c r="Q674" s="109">
        <f t="shared" si="345"/>
        <v>3350.62</v>
      </c>
      <c r="T674" s="15">
        <v>72.999999999999901</v>
      </c>
      <c r="U674" s="15">
        <v>3.06</v>
      </c>
      <c r="V674" s="15">
        <v>3.54</v>
      </c>
      <c r="W674" s="15">
        <v>8.77</v>
      </c>
      <c r="X674" s="15">
        <v>16.18</v>
      </c>
      <c r="Z674" s="1">
        <v>50.300000000000004</v>
      </c>
      <c r="AA674" s="1">
        <v>219.2</v>
      </c>
      <c r="AC674" s="1">
        <v>1200</v>
      </c>
      <c r="AD674" s="1">
        <v>2700</v>
      </c>
      <c r="AE674" s="1">
        <v>0</v>
      </c>
      <c r="AF674" s="1">
        <v>68</v>
      </c>
      <c r="AG674" s="71"/>
      <c r="AJ674" s="1">
        <v>2.1</v>
      </c>
      <c r="AL674" s="31">
        <v>0.2</v>
      </c>
      <c r="AM674" s="124">
        <v>30.480013000000003</v>
      </c>
      <c r="AN674" s="29"/>
      <c r="AO674" s="39">
        <v>109</v>
      </c>
      <c r="AP674" s="39">
        <v>38.680013000000002</v>
      </c>
      <c r="AQ674" s="39">
        <v>141.25180800000001</v>
      </c>
      <c r="BF674" s="110">
        <v>1</v>
      </c>
      <c r="BH674" s="39">
        <f t="shared" si="372"/>
        <v>38.680013000000002</v>
      </c>
      <c r="BM674" s="1">
        <v>39.6</v>
      </c>
      <c r="BN674" s="1">
        <v>264.10000000000002</v>
      </c>
      <c r="BO674" s="1">
        <v>0.78</v>
      </c>
      <c r="BP674" s="1">
        <v>78</v>
      </c>
      <c r="BS674" s="1" t="s">
        <v>212</v>
      </c>
      <c r="BT674" s="1">
        <v>109</v>
      </c>
      <c r="BU674" s="1">
        <v>109</v>
      </c>
      <c r="BV674" s="1">
        <v>54.5</v>
      </c>
      <c r="BW674" s="1">
        <v>1200</v>
      </c>
      <c r="BX674" s="1">
        <v>0</v>
      </c>
      <c r="BY674" s="41">
        <v>39.610793999999999</v>
      </c>
      <c r="CA674" s="1">
        <v>34</v>
      </c>
      <c r="CG674" s="39">
        <f t="shared" si="358"/>
        <v>14.38</v>
      </c>
      <c r="CH674" s="39">
        <f t="shared" si="358"/>
        <v>52.214285714285715</v>
      </c>
      <c r="CI674" s="39">
        <f t="shared" si="358"/>
        <v>1.077142857142857</v>
      </c>
      <c r="CJ674" s="39">
        <f t="shared" si="358"/>
        <v>7.8142857142857141</v>
      </c>
      <c r="CK674" s="39">
        <f t="shared" si="358"/>
        <v>17.049999999999997</v>
      </c>
      <c r="CL674" s="39">
        <f t="shared" si="358"/>
        <v>0</v>
      </c>
      <c r="CM674" s="39">
        <f t="shared" si="358"/>
        <v>1.705714285714286</v>
      </c>
      <c r="CO674" s="6"/>
      <c r="CP674" s="6"/>
      <c r="CS674" s="1">
        <f t="shared" si="346"/>
        <v>42.659999999999897</v>
      </c>
      <c r="CT674" s="1">
        <f t="shared" si="347"/>
        <v>39.6</v>
      </c>
      <c r="CU674" s="1">
        <f t="shared" si="348"/>
        <v>50.300000000000004</v>
      </c>
      <c r="CV674" s="1">
        <f t="shared" si="349"/>
        <v>0</v>
      </c>
      <c r="CW674" s="1">
        <f t="shared" si="350"/>
        <v>0</v>
      </c>
      <c r="CX674" s="1">
        <f t="shared" si="351"/>
        <v>39.610793999999999</v>
      </c>
      <c r="CY674" s="1">
        <f t="shared" si="369"/>
        <v>198.94999999999948</v>
      </c>
      <c r="CZ674" s="1"/>
      <c r="DA674" s="1"/>
      <c r="DB674" s="1"/>
      <c r="DC674" s="1"/>
      <c r="DD674" s="1">
        <f t="shared" si="370"/>
        <v>176.45763599999998</v>
      </c>
      <c r="DE674" s="39">
        <f t="shared" si="373"/>
        <v>141.25180800000001</v>
      </c>
      <c r="DH674" s="1">
        <f t="shared" si="359"/>
        <v>72.999999999999901</v>
      </c>
      <c r="DI674" s="1">
        <f t="shared" si="360"/>
        <v>1511.63</v>
      </c>
      <c r="DJ674" s="1">
        <f t="shared" si="361"/>
        <v>1284.8855000000001</v>
      </c>
      <c r="DK674" s="1">
        <f t="shared" si="362"/>
        <v>1934.8864000000001</v>
      </c>
      <c r="DL674" s="23">
        <f>DK674*0.9</f>
        <v>1741.3977600000001</v>
      </c>
      <c r="DM674" s="1" t="str">
        <f t="shared" si="363"/>
        <v/>
      </c>
      <c r="DN674" s="1" t="str">
        <f t="shared" si="364"/>
        <v/>
      </c>
      <c r="DO674" s="1">
        <f t="shared" si="365"/>
        <v>1200</v>
      </c>
      <c r="DP674" s="1">
        <f t="shared" si="366"/>
        <v>68</v>
      </c>
      <c r="DT674" s="1">
        <f t="shared" si="374"/>
        <v>3754.6663679999983</v>
      </c>
      <c r="DZ674" s="1">
        <f t="shared" si="375"/>
        <v>3625.6699999999992</v>
      </c>
      <c r="EK674" s="1">
        <f t="shared" si="376"/>
        <v>25.36999999999999</v>
      </c>
    </row>
    <row r="675" spans="1:141" ht="12" customHeight="1">
      <c r="A675" s="1">
        <f t="shared" si="352"/>
        <v>18</v>
      </c>
      <c r="B675" s="4">
        <f t="shared" si="353"/>
        <v>41299</v>
      </c>
      <c r="C675" s="4">
        <f t="shared" si="354"/>
        <v>41305</v>
      </c>
      <c r="D675" s="5" t="s">
        <v>85</v>
      </c>
      <c r="E675" s="1">
        <v>11</v>
      </c>
      <c r="F675" s="5" t="s">
        <v>52</v>
      </c>
      <c r="G675" s="5" t="s">
        <v>51</v>
      </c>
      <c r="H675" s="5" t="s">
        <v>253</v>
      </c>
      <c r="I675" s="5"/>
      <c r="J675" s="5"/>
      <c r="K675" s="15">
        <v>51.14</v>
      </c>
      <c r="L675" s="1">
        <f t="shared" si="367"/>
        <v>250.08999999999946</v>
      </c>
      <c r="M675" s="15">
        <v>1.02</v>
      </c>
      <c r="N675" s="15">
        <v>1974.8</v>
      </c>
      <c r="P675" s="1">
        <f t="shared" si="368"/>
        <v>5600.4699999999993</v>
      </c>
      <c r="Q675" s="109">
        <f t="shared" si="345"/>
        <v>5325.42</v>
      </c>
      <c r="T675" s="15">
        <v>80</v>
      </c>
      <c r="U675" s="15">
        <v>4.3600000000000003</v>
      </c>
      <c r="V675" s="15">
        <v>3.8599999999999901</v>
      </c>
      <c r="W675" s="15">
        <v>16.3</v>
      </c>
      <c r="X675" s="15">
        <v>34.090000000000003</v>
      </c>
      <c r="Z675" s="1">
        <v>49</v>
      </c>
      <c r="AA675" s="1">
        <v>268.2</v>
      </c>
      <c r="AC675" s="1">
        <v>1300</v>
      </c>
      <c r="AD675" s="1">
        <v>4000</v>
      </c>
      <c r="AE675" s="1">
        <v>0</v>
      </c>
      <c r="AF675" s="1">
        <v>79</v>
      </c>
      <c r="AG675" s="71"/>
      <c r="AJ675" s="1">
        <v>3</v>
      </c>
      <c r="AL675" s="31">
        <v>0.2</v>
      </c>
      <c r="AM675" s="124">
        <v>37.06204799999999</v>
      </c>
      <c r="AN675" s="29"/>
      <c r="AO675" s="39">
        <v>94</v>
      </c>
      <c r="AP675" s="39">
        <v>52.262047999999993</v>
      </c>
      <c r="AQ675" s="39">
        <v>193.513856</v>
      </c>
      <c r="AS675" s="15"/>
      <c r="BF675" s="110">
        <v>1</v>
      </c>
      <c r="BH675" s="39">
        <f t="shared" si="372"/>
        <v>52.262047999999993</v>
      </c>
      <c r="BM675" s="1">
        <v>45.199999999999996</v>
      </c>
      <c r="BN675" s="1">
        <v>309.30000000000007</v>
      </c>
      <c r="BO675" s="1">
        <v>1</v>
      </c>
      <c r="BP675" s="1">
        <v>100</v>
      </c>
      <c r="BS675" s="1" t="s">
        <v>213</v>
      </c>
      <c r="BT675" s="1">
        <v>94</v>
      </c>
      <c r="BU675" s="1">
        <v>109</v>
      </c>
      <c r="BV675" s="1">
        <v>54.5</v>
      </c>
      <c r="BW675" s="1">
        <v>1200</v>
      </c>
      <c r="BX675" s="1">
        <v>-15</v>
      </c>
      <c r="BY675" s="41">
        <v>53.346508999999998</v>
      </c>
      <c r="CA675" s="1">
        <v>45</v>
      </c>
      <c r="CG675" s="39">
        <f t="shared" si="358"/>
        <v>0</v>
      </c>
      <c r="CH675" s="39">
        <f t="shared" si="358"/>
        <v>0</v>
      </c>
      <c r="CI675" s="39">
        <f t="shared" si="358"/>
        <v>0</v>
      </c>
      <c r="CJ675" s="39">
        <f t="shared" si="358"/>
        <v>0</v>
      </c>
      <c r="CK675" s="39">
        <f t="shared" si="358"/>
        <v>0</v>
      </c>
      <c r="CL675" s="39">
        <f t="shared" si="358"/>
        <v>0</v>
      </c>
      <c r="CM675" s="39">
        <f t="shared" si="358"/>
        <v>0</v>
      </c>
      <c r="CO675" s="6"/>
      <c r="CP675" s="6"/>
      <c r="CS675" s="1">
        <f t="shared" si="346"/>
        <v>51.14</v>
      </c>
      <c r="CT675" s="1">
        <f t="shared" si="347"/>
        <v>45.199999999999996</v>
      </c>
      <c r="CU675" s="1">
        <f t="shared" si="348"/>
        <v>49</v>
      </c>
      <c r="CV675" s="1">
        <f t="shared" si="349"/>
        <v>0</v>
      </c>
      <c r="CW675" s="1">
        <f t="shared" si="350"/>
        <v>0</v>
      </c>
      <c r="CX675" s="1">
        <f t="shared" si="351"/>
        <v>53.346508999999998</v>
      </c>
      <c r="CY675" s="1">
        <f t="shared" si="369"/>
        <v>250.08999999999946</v>
      </c>
      <c r="CZ675" s="1"/>
      <c r="DA675" s="1"/>
      <c r="DB675" s="1"/>
      <c r="DC675" s="1"/>
      <c r="DD675" s="1">
        <f t="shared" si="370"/>
        <v>229.80414499999998</v>
      </c>
      <c r="DE675" s="39">
        <f t="shared" si="373"/>
        <v>193.513856</v>
      </c>
      <c r="DH675" s="1">
        <f t="shared" si="359"/>
        <v>80</v>
      </c>
      <c r="DI675" s="1">
        <f t="shared" si="360"/>
        <v>1974.8</v>
      </c>
      <c r="DJ675" s="1">
        <f t="shared" si="361"/>
        <v>1678.58</v>
      </c>
      <c r="DK675" s="1">
        <f t="shared" si="362"/>
        <v>2527.7440000000001</v>
      </c>
      <c r="DL675" s="23">
        <f t="shared" ref="DL675:DL692" si="377">DK675*0.9</f>
        <v>2274.9696000000004</v>
      </c>
      <c r="DM675" s="1" t="str">
        <f t="shared" si="363"/>
        <v/>
      </c>
      <c r="DN675" s="1" t="str">
        <f t="shared" si="364"/>
        <v/>
      </c>
      <c r="DO675" s="1">
        <f t="shared" si="365"/>
        <v>1300</v>
      </c>
      <c r="DP675" s="1">
        <f t="shared" si="366"/>
        <v>79</v>
      </c>
      <c r="DT675" s="1">
        <f t="shared" si="374"/>
        <v>6029.6359679999987</v>
      </c>
      <c r="DZ675" s="1">
        <f t="shared" si="375"/>
        <v>5600.4699999999993</v>
      </c>
      <c r="EK675" s="1">
        <f t="shared" si="376"/>
        <v>26.38999999999999</v>
      </c>
    </row>
    <row r="676" spans="1:141" ht="12" customHeight="1">
      <c r="A676" s="1">
        <f t="shared" si="352"/>
        <v>19</v>
      </c>
      <c r="B676" s="4">
        <f t="shared" si="353"/>
        <v>41306</v>
      </c>
      <c r="C676" s="4">
        <f t="shared" si="354"/>
        <v>41312</v>
      </c>
      <c r="D676" s="5" t="s">
        <v>85</v>
      </c>
      <c r="E676" s="1">
        <v>11</v>
      </c>
      <c r="F676" s="5" t="s">
        <v>52</v>
      </c>
      <c r="G676" s="5" t="s">
        <v>51</v>
      </c>
      <c r="H676" s="5" t="s">
        <v>253</v>
      </c>
      <c r="I676" s="5"/>
      <c r="J676" s="5"/>
      <c r="K676" s="15">
        <v>50.3599999999999</v>
      </c>
      <c r="L676" s="1">
        <f t="shared" si="367"/>
        <v>300.44999999999936</v>
      </c>
      <c r="M676" s="15">
        <v>1.07</v>
      </c>
      <c r="N676" s="15">
        <v>2012.44</v>
      </c>
      <c r="P676" s="1">
        <f t="shared" si="368"/>
        <v>7612.91</v>
      </c>
      <c r="Q676" s="109">
        <f t="shared" si="345"/>
        <v>7337.8600000000006</v>
      </c>
      <c r="T676" s="15">
        <v>80</v>
      </c>
      <c r="U676" s="15">
        <v>4.3600000000000003</v>
      </c>
      <c r="V676" s="15">
        <v>4</v>
      </c>
      <c r="W676" s="15"/>
      <c r="X676" s="15"/>
      <c r="Z676" s="1">
        <v>47.199999999999996</v>
      </c>
      <c r="AA676" s="1">
        <v>315.39999999999998</v>
      </c>
      <c r="AC676" s="1">
        <v>1600.0000000000009</v>
      </c>
      <c r="AD676" s="1">
        <v>5600.0000000000009</v>
      </c>
      <c r="AE676" s="1">
        <v>0</v>
      </c>
      <c r="AF676" s="1">
        <v>88</v>
      </c>
      <c r="AG676" s="71"/>
      <c r="AJ676" s="1">
        <v>3.9</v>
      </c>
      <c r="AL676" s="31">
        <v>0</v>
      </c>
      <c r="AM676" s="124">
        <v>46.121110999999999</v>
      </c>
      <c r="AN676" s="29"/>
      <c r="AO676" s="39">
        <v>84</v>
      </c>
      <c r="AP676" s="39">
        <v>56.121110999999999</v>
      </c>
      <c r="AQ676" s="39">
        <v>249.63496700000002</v>
      </c>
      <c r="AT676" s="15">
        <v>5.12</v>
      </c>
      <c r="AU676" s="15"/>
      <c r="AV676" s="15">
        <v>0.85</v>
      </c>
      <c r="AW676" s="15">
        <v>2.89</v>
      </c>
      <c r="AX676" s="15">
        <v>3.75</v>
      </c>
      <c r="AY676" s="15">
        <v>1.63</v>
      </c>
      <c r="AZ676" s="1">
        <v>191</v>
      </c>
      <c r="BA676" s="15">
        <v>44.7</v>
      </c>
      <c r="BB676" s="1">
        <v>2.94</v>
      </c>
      <c r="BC676" s="23">
        <v>0.12</v>
      </c>
      <c r="BD676" s="1">
        <v>85</v>
      </c>
      <c r="BE676" s="1">
        <v>5120</v>
      </c>
      <c r="BF676" s="110">
        <v>2</v>
      </c>
      <c r="BH676" s="39">
        <f t="shared" si="372"/>
        <v>56.121110999999999</v>
      </c>
      <c r="BM676" s="1">
        <v>47.300000000000004</v>
      </c>
      <c r="BN676" s="1">
        <v>356.60000000000008</v>
      </c>
      <c r="BO676" s="1">
        <v>1</v>
      </c>
      <c r="BP676" s="1">
        <v>100</v>
      </c>
      <c r="BS676" s="1" t="s">
        <v>214</v>
      </c>
      <c r="BT676" s="1">
        <v>84</v>
      </c>
      <c r="BU676" s="1">
        <v>109</v>
      </c>
      <c r="BV676" s="1">
        <v>54.5</v>
      </c>
      <c r="BW676" s="1">
        <v>1200</v>
      </c>
      <c r="BX676" s="1">
        <v>-25</v>
      </c>
      <c r="BY676" s="41">
        <v>57.734299000000007</v>
      </c>
      <c r="CA676" s="1">
        <v>52</v>
      </c>
      <c r="CB676" s="1" t="s">
        <v>284</v>
      </c>
      <c r="CG676" s="39">
        <f t="shared" si="358"/>
        <v>0</v>
      </c>
      <c r="CH676" s="39">
        <f t="shared" si="358"/>
        <v>0</v>
      </c>
      <c r="CI676" s="39">
        <f t="shared" si="358"/>
        <v>0</v>
      </c>
      <c r="CJ676" s="39">
        <f t="shared" si="358"/>
        <v>0</v>
      </c>
      <c r="CK676" s="39">
        <f t="shared" si="358"/>
        <v>0</v>
      </c>
      <c r="CL676" s="39">
        <f t="shared" si="358"/>
        <v>0</v>
      </c>
      <c r="CM676" s="39">
        <f t="shared" si="358"/>
        <v>0</v>
      </c>
      <c r="CO676" s="6"/>
      <c r="CP676" s="6"/>
      <c r="CS676" s="1">
        <f t="shared" si="346"/>
        <v>50.3599999999999</v>
      </c>
      <c r="CT676" s="1">
        <f t="shared" si="347"/>
        <v>47.300000000000004</v>
      </c>
      <c r="CU676" s="1">
        <f t="shared" si="348"/>
        <v>47.199999999999996</v>
      </c>
      <c r="CV676" s="1">
        <f t="shared" si="349"/>
        <v>0</v>
      </c>
      <c r="CW676" s="1">
        <f t="shared" si="350"/>
        <v>0</v>
      </c>
      <c r="CX676" s="1">
        <f t="shared" si="351"/>
        <v>57.734299000000007</v>
      </c>
      <c r="CY676" s="1">
        <f t="shared" si="369"/>
        <v>300.44999999999936</v>
      </c>
      <c r="CZ676" s="1"/>
      <c r="DA676" s="1"/>
      <c r="DB676" s="1"/>
      <c r="DC676" s="1"/>
      <c r="DD676" s="1">
        <f t="shared" si="370"/>
        <v>287.53844399999997</v>
      </c>
      <c r="DE676" s="39">
        <f t="shared" si="373"/>
        <v>249.63496700000002</v>
      </c>
      <c r="DH676" s="1">
        <f t="shared" si="359"/>
        <v>80</v>
      </c>
      <c r="DI676" s="1">
        <f t="shared" si="360"/>
        <v>2012.44</v>
      </c>
      <c r="DJ676" s="1">
        <f t="shared" si="361"/>
        <v>1710.5740000000001</v>
      </c>
      <c r="DK676" s="1">
        <f t="shared" si="362"/>
        <v>2575.9232000000002</v>
      </c>
      <c r="DL676" s="23">
        <f t="shared" si="377"/>
        <v>2318.3308800000004</v>
      </c>
      <c r="DM676" s="1">
        <f t="shared" si="363"/>
        <v>5120</v>
      </c>
      <c r="DN676" s="1">
        <f t="shared" si="364"/>
        <v>85</v>
      </c>
      <c r="DO676" s="1">
        <f t="shared" si="365"/>
        <v>1600.0000000000009</v>
      </c>
      <c r="DP676" s="1">
        <f t="shared" si="366"/>
        <v>88</v>
      </c>
      <c r="DQ676" s="1">
        <v>1</v>
      </c>
      <c r="DR676" s="1">
        <f>DM676</f>
        <v>5120</v>
      </c>
      <c r="DS676" s="1">
        <f>DM676</f>
        <v>5120</v>
      </c>
      <c r="DT676" s="130">
        <f t="shared" si="374"/>
        <v>8347.966848</v>
      </c>
      <c r="DZ676" s="130">
        <f t="shared" si="375"/>
        <v>7612.91</v>
      </c>
      <c r="EK676" s="1">
        <f t="shared" si="376"/>
        <v>27.45999999999999</v>
      </c>
    </row>
    <row r="677" spans="1:141" ht="12" customHeight="1">
      <c r="A677" s="1">
        <f t="shared" si="352"/>
        <v>20</v>
      </c>
      <c r="B677" s="4">
        <f t="shared" si="353"/>
        <v>41313</v>
      </c>
      <c r="C677" s="4">
        <f t="shared" si="354"/>
        <v>41319</v>
      </c>
      <c r="D677" s="5" t="s">
        <v>85</v>
      </c>
      <c r="E677" s="1">
        <v>11</v>
      </c>
      <c r="F677" s="5" t="s">
        <v>52</v>
      </c>
      <c r="G677" s="5" t="s">
        <v>51</v>
      </c>
      <c r="H677" s="5" t="s">
        <v>253</v>
      </c>
      <c r="I677" s="5"/>
      <c r="J677" s="5"/>
      <c r="K677" s="15">
        <v>47.31</v>
      </c>
      <c r="L677" s="1">
        <f t="shared" si="367"/>
        <v>347.75999999999937</v>
      </c>
      <c r="M677" s="15">
        <v>4.49</v>
      </c>
      <c r="N677" s="15">
        <v>1603.5899999999899</v>
      </c>
      <c r="P677" s="1">
        <f t="shared" si="368"/>
        <v>9216.4999999999891</v>
      </c>
      <c r="Q677" s="109">
        <f t="shared" si="345"/>
        <v>8941.4499999999898</v>
      </c>
      <c r="T677" s="15">
        <v>80</v>
      </c>
      <c r="U677" s="15">
        <v>4.3600000000000003</v>
      </c>
      <c r="V677" s="15">
        <v>3.39</v>
      </c>
      <c r="W677" s="15">
        <v>25.79</v>
      </c>
      <c r="X677" s="15">
        <v>60.47</v>
      </c>
      <c r="Z677" s="1">
        <v>49.5</v>
      </c>
      <c r="AA677" s="1">
        <v>364.9</v>
      </c>
      <c r="AC677" s="1">
        <v>1699.9999999999991</v>
      </c>
      <c r="AD677" s="1">
        <v>7300</v>
      </c>
      <c r="AE677" s="1">
        <v>0.6</v>
      </c>
      <c r="AF677" s="1">
        <v>92</v>
      </c>
      <c r="AG677" s="71"/>
      <c r="AJ677" s="1">
        <v>4.5999999999999996</v>
      </c>
      <c r="AL677" s="31">
        <v>4.5999999999999996</v>
      </c>
      <c r="AM677" s="124">
        <v>53.577963000000004</v>
      </c>
      <c r="AN677" s="29"/>
      <c r="AO677" s="39">
        <v>88</v>
      </c>
      <c r="AP677" s="39">
        <v>54.177963000000005</v>
      </c>
      <c r="AQ677" s="39">
        <v>303.81293000000005</v>
      </c>
      <c r="BF677" s="110">
        <v>2</v>
      </c>
      <c r="BH677" s="39">
        <f t="shared" si="372"/>
        <v>54.177963000000005</v>
      </c>
      <c r="BM677" s="1">
        <v>44.999999999999993</v>
      </c>
      <c r="BN677" s="1">
        <v>401.6</v>
      </c>
      <c r="BO677" s="1">
        <v>1</v>
      </c>
      <c r="BP677" s="1">
        <v>100</v>
      </c>
      <c r="BS677" s="1" t="s">
        <v>215</v>
      </c>
      <c r="BT677" s="1">
        <v>88</v>
      </c>
      <c r="BU677" s="1">
        <v>109</v>
      </c>
      <c r="BV677" s="1">
        <v>54.5</v>
      </c>
      <c r="BW677" s="1">
        <v>1200</v>
      </c>
      <c r="BX677" s="1">
        <v>-21</v>
      </c>
      <c r="BY677" s="41">
        <v>56.921377</v>
      </c>
      <c r="CA677" s="1">
        <v>44</v>
      </c>
      <c r="CB677" s="1">
        <v>2.94</v>
      </c>
      <c r="CG677" s="39">
        <f t="shared" si="358"/>
        <v>0</v>
      </c>
      <c r="CH677" s="39">
        <f t="shared" si="358"/>
        <v>0</v>
      </c>
      <c r="CI677" s="39">
        <f t="shared" si="358"/>
        <v>0</v>
      </c>
      <c r="CJ677" s="39">
        <f t="shared" si="358"/>
        <v>0</v>
      </c>
      <c r="CK677" s="39">
        <f t="shared" si="358"/>
        <v>0</v>
      </c>
      <c r="CL677" s="39">
        <f t="shared" si="358"/>
        <v>0</v>
      </c>
      <c r="CM677" s="39">
        <f t="shared" si="358"/>
        <v>0</v>
      </c>
      <c r="CO677" s="6"/>
      <c r="CP677" s="6"/>
      <c r="CS677" s="1">
        <f t="shared" si="346"/>
        <v>47.31</v>
      </c>
      <c r="CT677" s="1">
        <f t="shared" si="347"/>
        <v>44.999999999999993</v>
      </c>
      <c r="CU677" s="1">
        <f t="shared" si="348"/>
        <v>49.5</v>
      </c>
      <c r="CV677" s="1">
        <f t="shared" si="349"/>
        <v>0</v>
      </c>
      <c r="CW677" s="1">
        <f t="shared" si="350"/>
        <v>0</v>
      </c>
      <c r="CX677" s="1">
        <f t="shared" si="351"/>
        <v>56.921377</v>
      </c>
      <c r="CY677" s="1">
        <f t="shared" si="369"/>
        <v>347.75999999999937</v>
      </c>
      <c r="CZ677" s="1"/>
      <c r="DA677" s="1"/>
      <c r="DB677" s="1"/>
      <c r="DC677" s="1"/>
      <c r="DD677" s="1">
        <f t="shared" si="370"/>
        <v>344.45982099999998</v>
      </c>
      <c r="DE677" s="39">
        <f t="shared" si="373"/>
        <v>303.81293000000005</v>
      </c>
      <c r="DH677" s="1">
        <f t="shared" si="359"/>
        <v>80</v>
      </c>
      <c r="DI677" s="1">
        <f t="shared" si="360"/>
        <v>1603.5899999999899</v>
      </c>
      <c r="DJ677" s="1">
        <f t="shared" si="361"/>
        <v>1363.0514999999914</v>
      </c>
      <c r="DK677" s="1">
        <f t="shared" si="362"/>
        <v>2052.595199999987</v>
      </c>
      <c r="DL677" s="23">
        <f t="shared" si="377"/>
        <v>1847.3356799999883</v>
      </c>
      <c r="DM677" s="1" t="str">
        <f t="shared" si="363"/>
        <v/>
      </c>
      <c r="DN677" s="1" t="str">
        <f t="shared" si="364"/>
        <v/>
      </c>
      <c r="DO677" s="1">
        <f t="shared" si="365"/>
        <v>1699.9999999999991</v>
      </c>
      <c r="DP677" s="1">
        <f t="shared" si="366"/>
        <v>92</v>
      </c>
      <c r="DR677" s="1">
        <f t="shared" ref="DR677:DR692" si="378">DR676+DJ677</f>
        <v>6483.0514999999914</v>
      </c>
      <c r="DS677" s="1">
        <f t="shared" ref="DS677:DS692" si="379">DS676+DL677</f>
        <v>6967.3356799999883</v>
      </c>
      <c r="DT677" s="1">
        <f t="shared" si="374"/>
        <v>10195.302527999989</v>
      </c>
      <c r="DZ677" s="1">
        <f t="shared" si="375"/>
        <v>9216.4999999999891</v>
      </c>
      <c r="EK677" s="1">
        <f t="shared" si="376"/>
        <v>31.949999999999989</v>
      </c>
    </row>
    <row r="678" spans="1:141" ht="12" customHeight="1">
      <c r="A678" s="1">
        <f t="shared" si="352"/>
        <v>21</v>
      </c>
      <c r="B678" s="4">
        <f t="shared" si="353"/>
        <v>41320</v>
      </c>
      <c r="C678" s="4">
        <f t="shared" si="354"/>
        <v>41326</v>
      </c>
      <c r="D678" s="5" t="s">
        <v>85</v>
      </c>
      <c r="E678" s="1">
        <v>11</v>
      </c>
      <c r="F678" s="5" t="s">
        <v>52</v>
      </c>
      <c r="G678" s="5" t="s">
        <v>51</v>
      </c>
      <c r="H678" s="5" t="s">
        <v>253</v>
      </c>
      <c r="I678" s="5"/>
      <c r="J678" s="5"/>
      <c r="K678" s="15">
        <v>46.1</v>
      </c>
      <c r="L678" s="1">
        <f t="shared" si="367"/>
        <v>393.85999999999939</v>
      </c>
      <c r="M678" s="15">
        <v>7.29</v>
      </c>
      <c r="N678" s="15">
        <v>1509.8</v>
      </c>
      <c r="P678" s="1">
        <f t="shared" si="368"/>
        <v>10726.299999999988</v>
      </c>
      <c r="Q678" s="109">
        <f t="shared" si="345"/>
        <v>10451.249999999989</v>
      </c>
      <c r="T678" s="15">
        <v>84.999999999999901</v>
      </c>
      <c r="U678" s="15">
        <v>6.83</v>
      </c>
      <c r="V678" s="15">
        <v>3.27999999999999</v>
      </c>
      <c r="W678" s="15"/>
      <c r="X678" s="15"/>
      <c r="Z678" s="1">
        <v>47</v>
      </c>
      <c r="AA678" s="1">
        <v>411.9</v>
      </c>
      <c r="AC678" s="1">
        <v>2000</v>
      </c>
      <c r="AD678" s="1">
        <v>9300</v>
      </c>
      <c r="AE678" s="1">
        <v>2.6</v>
      </c>
      <c r="AF678" s="1">
        <v>92</v>
      </c>
      <c r="AG678" s="71"/>
      <c r="AJ678" s="1">
        <v>4.5999999999999996</v>
      </c>
      <c r="AL678" s="31">
        <v>7.4</v>
      </c>
      <c r="AM678" s="124">
        <v>63.108663999999997</v>
      </c>
      <c r="AN678" s="29"/>
      <c r="AO678" s="39">
        <v>105</v>
      </c>
      <c r="AP678" s="39">
        <v>53.508663999999996</v>
      </c>
      <c r="AQ678" s="39">
        <v>357.32159400000006</v>
      </c>
      <c r="AS678" s="15"/>
      <c r="AT678" s="15">
        <v>6.9</v>
      </c>
      <c r="AU678" s="15"/>
      <c r="AV678" s="15">
        <v>0.94</v>
      </c>
      <c r="AW678" s="15">
        <v>4.13</v>
      </c>
      <c r="AX678" s="15">
        <v>5.05</v>
      </c>
      <c r="AY678" s="15">
        <v>2.4700000000000002</v>
      </c>
      <c r="AZ678" s="1">
        <v>671.3</v>
      </c>
      <c r="BA678" s="15">
        <v>54.7</v>
      </c>
      <c r="BB678" s="1">
        <v>3.37</v>
      </c>
      <c r="BC678" s="23">
        <v>1.115</v>
      </c>
      <c r="BD678" s="1">
        <v>94</v>
      </c>
      <c r="BE678" s="1">
        <v>6900</v>
      </c>
      <c r="BF678" s="110">
        <v>3</v>
      </c>
      <c r="BH678" s="39">
        <f t="shared" si="372"/>
        <v>53.508663999999996</v>
      </c>
      <c r="BM678" s="1">
        <v>43</v>
      </c>
      <c r="BN678" s="1">
        <v>444.60000000000008</v>
      </c>
      <c r="BO678" s="1">
        <v>1</v>
      </c>
      <c r="BP678" s="1">
        <v>100</v>
      </c>
      <c r="BS678" s="1" t="s">
        <v>216</v>
      </c>
      <c r="BT678" s="1">
        <v>105</v>
      </c>
      <c r="BU678" s="1">
        <v>109</v>
      </c>
      <c r="BV678" s="1">
        <v>54.5</v>
      </c>
      <c r="BW678" s="1">
        <v>1200</v>
      </c>
      <c r="BX678" s="1">
        <v>-4</v>
      </c>
      <c r="BY678" s="41">
        <v>60.37793400000001</v>
      </c>
      <c r="CA678" s="1">
        <v>48</v>
      </c>
      <c r="CG678" s="39">
        <f t="shared" si="358"/>
        <v>0</v>
      </c>
      <c r="CH678" s="39">
        <f t="shared" si="358"/>
        <v>0</v>
      </c>
      <c r="CI678" s="39">
        <f t="shared" si="358"/>
        <v>0</v>
      </c>
      <c r="CJ678" s="39">
        <f t="shared" si="358"/>
        <v>0</v>
      </c>
      <c r="CK678" s="39">
        <f t="shared" si="358"/>
        <v>0</v>
      </c>
      <c r="CL678" s="39">
        <f t="shared" si="358"/>
        <v>0</v>
      </c>
      <c r="CM678" s="39">
        <f t="shared" si="358"/>
        <v>0</v>
      </c>
      <c r="CO678" s="6"/>
      <c r="CP678" s="6"/>
      <c r="CS678" s="1">
        <f t="shared" si="346"/>
        <v>46.1</v>
      </c>
      <c r="CT678" s="1">
        <f t="shared" si="347"/>
        <v>43</v>
      </c>
      <c r="CU678" s="1">
        <f t="shared" si="348"/>
        <v>47</v>
      </c>
      <c r="CV678" s="1">
        <f t="shared" si="349"/>
        <v>0</v>
      </c>
      <c r="CW678" s="1">
        <f t="shared" si="350"/>
        <v>0</v>
      </c>
      <c r="CX678" s="1">
        <f t="shared" si="351"/>
        <v>60.37793400000001</v>
      </c>
      <c r="CY678" s="1">
        <f t="shared" si="369"/>
        <v>393.85999999999939</v>
      </c>
      <c r="CZ678" s="1"/>
      <c r="DA678" s="1"/>
      <c r="DB678" s="1"/>
      <c r="DC678" s="1"/>
      <c r="DD678" s="1">
        <f t="shared" si="370"/>
        <v>404.83775500000002</v>
      </c>
      <c r="DE678" s="39">
        <f t="shared" si="373"/>
        <v>357.32159400000006</v>
      </c>
      <c r="DH678" s="1">
        <f t="shared" si="359"/>
        <v>84.999999999999901</v>
      </c>
      <c r="DI678" s="1">
        <f t="shared" si="360"/>
        <v>1509.8</v>
      </c>
      <c r="DJ678" s="1">
        <f t="shared" si="361"/>
        <v>1283.33</v>
      </c>
      <c r="DK678" s="1">
        <f t="shared" si="362"/>
        <v>1932.5439999999999</v>
      </c>
      <c r="DL678" s="23">
        <f t="shared" si="377"/>
        <v>1739.2895999999998</v>
      </c>
      <c r="DM678" s="1">
        <f t="shared" si="363"/>
        <v>6900</v>
      </c>
      <c r="DN678" s="1">
        <f t="shared" si="364"/>
        <v>94</v>
      </c>
      <c r="DO678" s="1">
        <f t="shared" si="365"/>
        <v>2000</v>
      </c>
      <c r="DP678" s="1">
        <f t="shared" si="366"/>
        <v>92</v>
      </c>
      <c r="DQ678" s="1">
        <v>2</v>
      </c>
      <c r="DR678" s="1">
        <f t="shared" si="378"/>
        <v>7766.3814999999913</v>
      </c>
      <c r="DS678" s="1">
        <f t="shared" si="379"/>
        <v>8706.6252799999875</v>
      </c>
      <c r="DT678" s="130">
        <f t="shared" si="374"/>
        <v>11934.592127999989</v>
      </c>
      <c r="DZ678" s="130">
        <f t="shared" si="375"/>
        <v>10726.299999999988</v>
      </c>
      <c r="EK678" s="1">
        <f t="shared" si="376"/>
        <v>39.239999999999988</v>
      </c>
    </row>
    <row r="679" spans="1:141" ht="12" customHeight="1">
      <c r="A679" s="1">
        <f t="shared" si="352"/>
        <v>22</v>
      </c>
      <c r="B679" s="4">
        <f t="shared" si="353"/>
        <v>41327</v>
      </c>
      <c r="C679" s="4">
        <f t="shared" si="354"/>
        <v>41333</v>
      </c>
      <c r="D679" s="5" t="s">
        <v>85</v>
      </c>
      <c r="E679" s="1">
        <v>11</v>
      </c>
      <c r="F679" s="5" t="s">
        <v>52</v>
      </c>
      <c r="G679" s="5" t="s">
        <v>51</v>
      </c>
      <c r="H679" s="5" t="s">
        <v>253</v>
      </c>
      <c r="I679" s="5"/>
      <c r="J679" s="5"/>
      <c r="K679" s="15">
        <v>48.03</v>
      </c>
      <c r="L679" s="1">
        <f t="shared" si="367"/>
        <v>441.88999999999942</v>
      </c>
      <c r="M679" s="15">
        <v>4.4199999999999902</v>
      </c>
      <c r="N679" s="15">
        <v>1831.3299999999899</v>
      </c>
      <c r="P679" s="1">
        <f t="shared" si="368"/>
        <v>12557.629999999979</v>
      </c>
      <c r="Q679" s="109">
        <f t="shared" si="345"/>
        <v>12282.57999999998</v>
      </c>
      <c r="T679" s="15">
        <v>84.999999999999901</v>
      </c>
      <c r="U679" s="15">
        <v>6.78</v>
      </c>
      <c r="V679" s="15">
        <v>3.81</v>
      </c>
      <c r="W679" s="15">
        <v>20.190000000000001</v>
      </c>
      <c r="X679" s="15">
        <v>47.14</v>
      </c>
      <c r="Z679" s="1">
        <v>48.099999999999994</v>
      </c>
      <c r="AA679" s="1">
        <v>460</v>
      </c>
      <c r="AC679" s="1">
        <v>1700</v>
      </c>
      <c r="AD679" s="1">
        <v>11000</v>
      </c>
      <c r="AE679" s="1">
        <v>4.2</v>
      </c>
      <c r="AF679" s="1">
        <v>92</v>
      </c>
      <c r="AG679" s="71"/>
      <c r="AJ679" s="1">
        <v>4.5</v>
      </c>
      <c r="AL679" s="31">
        <v>0</v>
      </c>
      <c r="AM679" s="122">
        <v>58.925030000000007</v>
      </c>
      <c r="AO679" s="39">
        <v>104</v>
      </c>
      <c r="AP679" s="39">
        <v>59.925030000000007</v>
      </c>
      <c r="AQ679" s="39">
        <v>417.24662400000005</v>
      </c>
      <c r="BF679" s="110">
        <v>3</v>
      </c>
      <c r="BH679" s="39">
        <f t="shared" si="372"/>
        <v>59.925030000000007</v>
      </c>
      <c r="BM679" s="1">
        <v>40.900000000000006</v>
      </c>
      <c r="BN679" s="1">
        <v>485.50000000000006</v>
      </c>
      <c r="BO679" s="1">
        <v>1</v>
      </c>
      <c r="BP679" s="1">
        <v>100</v>
      </c>
      <c r="BS679" s="1" t="s">
        <v>217</v>
      </c>
      <c r="BT679" s="1">
        <v>104</v>
      </c>
      <c r="BU679" s="1">
        <v>109</v>
      </c>
      <c r="BV679" s="1">
        <v>54.5</v>
      </c>
      <c r="BW679" s="1">
        <v>1200</v>
      </c>
      <c r="BX679" s="1">
        <v>-5</v>
      </c>
      <c r="BY679" s="41">
        <v>53.698504000000007</v>
      </c>
      <c r="CA679" s="1">
        <v>40</v>
      </c>
      <c r="CB679" s="1">
        <v>3.37</v>
      </c>
      <c r="CG679" s="39">
        <f t="shared" ref="CG679:CM684" si="380">CG644</f>
        <v>0</v>
      </c>
      <c r="CH679" s="39">
        <f t="shared" si="380"/>
        <v>0</v>
      </c>
      <c r="CI679" s="39">
        <f t="shared" si="380"/>
        <v>0</v>
      </c>
      <c r="CJ679" s="39">
        <f t="shared" si="380"/>
        <v>0</v>
      </c>
      <c r="CK679" s="39">
        <f t="shared" si="380"/>
        <v>0</v>
      </c>
      <c r="CL679" s="39">
        <f t="shared" si="380"/>
        <v>0</v>
      </c>
      <c r="CM679" s="39">
        <f t="shared" si="380"/>
        <v>0</v>
      </c>
      <c r="CO679" s="6"/>
      <c r="CP679" s="6"/>
      <c r="CS679" s="1">
        <f t="shared" si="346"/>
        <v>48.03</v>
      </c>
      <c r="CT679" s="1">
        <f t="shared" si="347"/>
        <v>40.900000000000006</v>
      </c>
      <c r="CU679" s="1">
        <f t="shared" si="348"/>
        <v>48.099999999999994</v>
      </c>
      <c r="CV679" s="1">
        <f t="shared" si="349"/>
        <v>0</v>
      </c>
      <c r="CW679" s="1">
        <f t="shared" si="350"/>
        <v>0</v>
      </c>
      <c r="CX679" s="1">
        <f t="shared" si="351"/>
        <v>53.698504000000007</v>
      </c>
      <c r="CY679" s="1">
        <f t="shared" si="369"/>
        <v>441.88999999999942</v>
      </c>
      <c r="CZ679" s="1"/>
      <c r="DA679" s="1"/>
      <c r="DB679" s="1"/>
      <c r="DC679" s="1"/>
      <c r="DD679" s="1">
        <f t="shared" si="370"/>
        <v>458.53625900000003</v>
      </c>
      <c r="DE679" s="39">
        <f t="shared" si="373"/>
        <v>417.24662400000005</v>
      </c>
      <c r="DH679" s="1">
        <f t="shared" si="359"/>
        <v>84.999999999999901</v>
      </c>
      <c r="DI679" s="1">
        <f t="shared" si="360"/>
        <v>1831.3299999999899</v>
      </c>
      <c r="DJ679" s="1">
        <f t="shared" si="361"/>
        <v>1556.6304999999913</v>
      </c>
      <c r="DK679" s="1">
        <f t="shared" si="362"/>
        <v>2344.102399999987</v>
      </c>
      <c r="DL679" s="23">
        <f t="shared" si="377"/>
        <v>2109.6921599999882</v>
      </c>
      <c r="DM679" s="1" t="str">
        <f t="shared" si="363"/>
        <v/>
      </c>
      <c r="DN679" s="1" t="str">
        <f t="shared" si="364"/>
        <v/>
      </c>
      <c r="DO679" s="1">
        <f t="shared" si="365"/>
        <v>1700</v>
      </c>
      <c r="DP679" s="1">
        <f t="shared" si="366"/>
        <v>92</v>
      </c>
      <c r="DR679" s="1">
        <f t="shared" si="378"/>
        <v>9323.0119999999824</v>
      </c>
      <c r="DS679" s="1">
        <f t="shared" si="379"/>
        <v>10816.317439999975</v>
      </c>
      <c r="DT679" s="1">
        <f t="shared" si="374"/>
        <v>14044.284287999977</v>
      </c>
      <c r="DZ679" s="1">
        <f t="shared" si="375"/>
        <v>12557.629999999979</v>
      </c>
      <c r="EK679" s="1">
        <f t="shared" si="376"/>
        <v>43.659999999999975</v>
      </c>
    </row>
    <row r="680" spans="1:141" ht="12" customHeight="1">
      <c r="A680" s="1">
        <f t="shared" si="352"/>
        <v>23</v>
      </c>
      <c r="B680" s="4">
        <f t="shared" si="353"/>
        <v>41334</v>
      </c>
      <c r="C680" s="4">
        <f t="shared" si="354"/>
        <v>41340</v>
      </c>
      <c r="D680" s="5" t="s">
        <v>85</v>
      </c>
      <c r="E680" s="1">
        <v>11</v>
      </c>
      <c r="F680" s="5" t="s">
        <v>52</v>
      </c>
      <c r="G680" s="5" t="s">
        <v>51</v>
      </c>
      <c r="H680" s="5" t="s">
        <v>253</v>
      </c>
      <c r="I680" s="5"/>
      <c r="J680" s="5"/>
      <c r="K680" s="15">
        <v>49.07</v>
      </c>
      <c r="L680" s="1">
        <f t="shared" si="367"/>
        <v>490.95999999999941</v>
      </c>
      <c r="M680" s="15">
        <v>2.2999999999999901</v>
      </c>
      <c r="N680" s="15">
        <v>1679.23</v>
      </c>
      <c r="P680" s="1">
        <f t="shared" si="368"/>
        <v>14236.859999999979</v>
      </c>
      <c r="Q680" s="109">
        <f t="shared" si="345"/>
        <v>13961.809999999979</v>
      </c>
      <c r="T680" s="15">
        <v>84.999999999999901</v>
      </c>
      <c r="U680" s="15">
        <v>6.78</v>
      </c>
      <c r="V680" s="15">
        <v>3.4199999999999902</v>
      </c>
      <c r="W680" s="15"/>
      <c r="X680" s="15"/>
      <c r="Z680" s="1">
        <v>41.099999999999994</v>
      </c>
      <c r="AA680" s="1">
        <v>501.1</v>
      </c>
      <c r="AC680" s="1">
        <v>1600</v>
      </c>
      <c r="AD680" s="1">
        <v>12600</v>
      </c>
      <c r="AE680" s="1">
        <v>5.8</v>
      </c>
      <c r="AF680" s="1">
        <v>91</v>
      </c>
      <c r="AG680" s="71"/>
      <c r="AJ680" s="1">
        <v>4.4000000000000004</v>
      </c>
      <c r="AL680" s="23">
        <v>0</v>
      </c>
      <c r="AM680" s="122">
        <v>47.882581000000002</v>
      </c>
      <c r="AO680" s="39">
        <v>98</v>
      </c>
      <c r="AP680" s="39">
        <v>53.882581000000002</v>
      </c>
      <c r="AQ680" s="39">
        <v>471.12920500000007</v>
      </c>
      <c r="BF680" s="110">
        <v>3</v>
      </c>
      <c r="BH680" s="39">
        <f t="shared" si="372"/>
        <v>53.882581000000002</v>
      </c>
      <c r="BM680" s="1">
        <v>38.9</v>
      </c>
      <c r="BN680" s="1">
        <v>524.40000000000009</v>
      </c>
      <c r="BO680" s="1">
        <v>1</v>
      </c>
      <c r="BP680" s="1">
        <v>100</v>
      </c>
      <c r="BS680" s="1" t="s">
        <v>218</v>
      </c>
      <c r="BT680" s="1">
        <v>98</v>
      </c>
      <c r="BU680" s="1">
        <v>109</v>
      </c>
      <c r="BV680" s="1">
        <v>54.5</v>
      </c>
      <c r="BW680" s="1">
        <v>1200</v>
      </c>
      <c r="BX680" s="1">
        <v>-11</v>
      </c>
      <c r="BY680" s="41">
        <v>53.707996000000001</v>
      </c>
      <c r="CA680" s="1">
        <v>35</v>
      </c>
      <c r="CG680" s="39">
        <f t="shared" si="380"/>
        <v>0</v>
      </c>
      <c r="CH680" s="39">
        <f t="shared" si="380"/>
        <v>0</v>
      </c>
      <c r="CI680" s="39">
        <f t="shared" si="380"/>
        <v>0</v>
      </c>
      <c r="CJ680" s="39">
        <f t="shared" si="380"/>
        <v>0</v>
      </c>
      <c r="CK680" s="39">
        <f t="shared" si="380"/>
        <v>0</v>
      </c>
      <c r="CL680" s="39">
        <f t="shared" si="380"/>
        <v>0</v>
      </c>
      <c r="CM680" s="39">
        <f t="shared" si="380"/>
        <v>0</v>
      </c>
      <c r="CO680" s="6"/>
      <c r="CP680" s="6"/>
      <c r="CS680" s="1">
        <f t="shared" si="346"/>
        <v>49.07</v>
      </c>
      <c r="CT680" s="1">
        <f t="shared" si="347"/>
        <v>38.9</v>
      </c>
      <c r="CU680" s="1">
        <f t="shared" si="348"/>
        <v>41.099999999999994</v>
      </c>
      <c r="CV680" s="1">
        <f t="shared" si="349"/>
        <v>0</v>
      </c>
      <c r="CW680" s="1">
        <f t="shared" si="350"/>
        <v>0</v>
      </c>
      <c r="CX680" s="1">
        <f t="shared" si="351"/>
        <v>53.707996000000001</v>
      </c>
      <c r="CY680" s="1">
        <f t="shared" si="369"/>
        <v>490.95999999999941</v>
      </c>
      <c r="CZ680" s="1"/>
      <c r="DA680" s="1"/>
      <c r="DB680" s="1"/>
      <c r="DC680" s="1"/>
      <c r="DD680" s="1">
        <f t="shared" si="370"/>
        <v>512.24425500000007</v>
      </c>
      <c r="DE680" s="39">
        <f t="shared" si="373"/>
        <v>471.12920500000007</v>
      </c>
      <c r="DH680" s="1">
        <f t="shared" si="359"/>
        <v>84.999999999999901</v>
      </c>
      <c r="DI680" s="1">
        <f t="shared" si="360"/>
        <v>1679.23</v>
      </c>
      <c r="DJ680" s="1">
        <f t="shared" si="361"/>
        <v>1427.3454999999999</v>
      </c>
      <c r="DK680" s="1">
        <f t="shared" si="362"/>
        <v>2149.4144000000001</v>
      </c>
      <c r="DL680" s="23">
        <f t="shared" si="377"/>
        <v>1934.4729600000001</v>
      </c>
      <c r="DM680" s="1" t="str">
        <f t="shared" si="363"/>
        <v/>
      </c>
      <c r="DN680" s="1" t="str">
        <f t="shared" si="364"/>
        <v/>
      </c>
      <c r="DO680" s="1">
        <f t="shared" si="365"/>
        <v>1600</v>
      </c>
      <c r="DP680" s="1">
        <f t="shared" si="366"/>
        <v>91</v>
      </c>
      <c r="DR680" s="1">
        <f t="shared" si="378"/>
        <v>10750.357499999982</v>
      </c>
      <c r="DS680" s="1">
        <f t="shared" si="379"/>
        <v>12750.790399999976</v>
      </c>
      <c r="DT680" s="1">
        <f t="shared" si="374"/>
        <v>15978.757247999976</v>
      </c>
      <c r="DZ680" s="1">
        <f t="shared" si="375"/>
        <v>14236.859999999979</v>
      </c>
      <c r="EK680" s="1">
        <f t="shared" si="376"/>
        <v>45.959999999999965</v>
      </c>
    </row>
    <row r="681" spans="1:141" ht="12" customHeight="1">
      <c r="A681" s="1">
        <f t="shared" si="352"/>
        <v>24</v>
      </c>
      <c r="B681" s="4">
        <f t="shared" si="353"/>
        <v>41341</v>
      </c>
      <c r="C681" s="4">
        <f t="shared" si="354"/>
        <v>41347</v>
      </c>
      <c r="D681" s="5" t="s">
        <v>85</v>
      </c>
      <c r="E681" s="1">
        <v>11</v>
      </c>
      <c r="F681" s="5" t="s">
        <v>52</v>
      </c>
      <c r="G681" s="5" t="s">
        <v>51</v>
      </c>
      <c r="H681" s="5" t="s">
        <v>253</v>
      </c>
      <c r="I681" s="5"/>
      <c r="J681" s="5"/>
      <c r="K681" s="15">
        <v>42.74</v>
      </c>
      <c r="L681" s="1">
        <f t="shared" si="367"/>
        <v>533.69999999999936</v>
      </c>
      <c r="M681" s="15">
        <v>7.6399999999999899</v>
      </c>
      <c r="N681" s="15">
        <v>1523.69</v>
      </c>
      <c r="P681" s="1">
        <f t="shared" si="368"/>
        <v>15760.549999999979</v>
      </c>
      <c r="Q681" s="109">
        <f t="shared" si="345"/>
        <v>15485.49999999998</v>
      </c>
      <c r="T681" s="15">
        <v>84.999999999999901</v>
      </c>
      <c r="U681" s="15">
        <v>6.78</v>
      </c>
      <c r="V681" s="15">
        <v>3.5699999999999901</v>
      </c>
      <c r="W681" s="15">
        <v>20.309999999999999</v>
      </c>
      <c r="X681" s="15">
        <v>47.38</v>
      </c>
      <c r="Z681" s="1">
        <v>43.399999999999991</v>
      </c>
      <c r="AA681" s="1">
        <v>544.5</v>
      </c>
      <c r="AC681" s="1">
        <v>1600</v>
      </c>
      <c r="AD681" s="1">
        <v>14200</v>
      </c>
      <c r="AE681" s="1">
        <v>7.4</v>
      </c>
      <c r="AF681" s="1">
        <v>90</v>
      </c>
      <c r="AG681" s="71"/>
      <c r="AJ681" s="1">
        <v>4.0999999999999996</v>
      </c>
      <c r="AL681" s="23">
        <v>0</v>
      </c>
      <c r="AM681" s="122">
        <v>48.021270999999999</v>
      </c>
      <c r="AO681" s="39">
        <v>98</v>
      </c>
      <c r="AP681" s="39">
        <v>48.021270999999999</v>
      </c>
      <c r="AQ681" s="39">
        <v>519.15047600000003</v>
      </c>
      <c r="AT681" s="15">
        <v>14.12</v>
      </c>
      <c r="AV681" s="15">
        <v>0.85</v>
      </c>
      <c r="AW681" s="15">
        <v>2.59</v>
      </c>
      <c r="AX681" s="15">
        <v>4.3499999999999996</v>
      </c>
      <c r="AY681" s="15">
        <v>2.04</v>
      </c>
      <c r="AZ681" s="1">
        <v>314.73</v>
      </c>
      <c r="BA681" s="15">
        <v>48.3</v>
      </c>
      <c r="BB681" s="1">
        <v>2.33</v>
      </c>
      <c r="BC681" s="23">
        <v>8.407</v>
      </c>
      <c r="BD681" s="1">
        <v>85</v>
      </c>
      <c r="BE681" s="1">
        <v>14120</v>
      </c>
      <c r="BF681" s="110">
        <v>4</v>
      </c>
      <c r="BH681" s="39">
        <f t="shared" si="372"/>
        <v>48.021270999999999</v>
      </c>
      <c r="BM681" s="1">
        <v>36.6</v>
      </c>
      <c r="BN681" s="1">
        <v>561.00000000000011</v>
      </c>
      <c r="BO681" s="1">
        <v>1</v>
      </c>
      <c r="BP681" s="1">
        <v>100</v>
      </c>
      <c r="BS681" s="1" t="s">
        <v>219</v>
      </c>
      <c r="BT681" s="1">
        <v>98</v>
      </c>
      <c r="BU681" s="1">
        <v>109</v>
      </c>
      <c r="BV681" s="1">
        <v>54.5</v>
      </c>
      <c r="BW681" s="1">
        <v>1200</v>
      </c>
      <c r="BX681" s="1">
        <v>-11</v>
      </c>
      <c r="BY681" s="41">
        <v>46.649789999999996</v>
      </c>
      <c r="CA681" s="1">
        <v>40</v>
      </c>
      <c r="CG681" s="39">
        <f t="shared" si="380"/>
        <v>0</v>
      </c>
      <c r="CH681" s="39">
        <f t="shared" si="380"/>
        <v>0</v>
      </c>
      <c r="CI681" s="39">
        <f t="shared" si="380"/>
        <v>0</v>
      </c>
      <c r="CJ681" s="39">
        <f t="shared" si="380"/>
        <v>0</v>
      </c>
      <c r="CK681" s="39">
        <f t="shared" si="380"/>
        <v>0</v>
      </c>
      <c r="CL681" s="39">
        <f t="shared" si="380"/>
        <v>0</v>
      </c>
      <c r="CM681" s="39">
        <f t="shared" si="380"/>
        <v>0</v>
      </c>
      <c r="CO681" s="6"/>
      <c r="CP681" s="6"/>
      <c r="CS681" s="1">
        <f t="shared" si="346"/>
        <v>42.74</v>
      </c>
      <c r="CT681" s="1">
        <f t="shared" si="347"/>
        <v>36.6</v>
      </c>
      <c r="CU681" s="1">
        <f t="shared" si="348"/>
        <v>43.399999999999991</v>
      </c>
      <c r="CV681" s="1">
        <f t="shared" si="349"/>
        <v>0</v>
      </c>
      <c r="CW681" s="1">
        <f t="shared" si="350"/>
        <v>0</v>
      </c>
      <c r="CX681" s="1">
        <f t="shared" si="351"/>
        <v>46.649789999999996</v>
      </c>
      <c r="CY681" s="1">
        <f t="shared" si="369"/>
        <v>533.69999999999936</v>
      </c>
      <c r="CZ681" s="1"/>
      <c r="DA681" s="1"/>
      <c r="DB681" s="1"/>
      <c r="DC681" s="1"/>
      <c r="DD681" s="1">
        <f t="shared" si="370"/>
        <v>558.89404500000001</v>
      </c>
      <c r="DE681" s="39">
        <f t="shared" si="373"/>
        <v>519.15047600000003</v>
      </c>
      <c r="DH681" s="1">
        <f t="shared" si="359"/>
        <v>84.999999999999901</v>
      </c>
      <c r="DI681" s="1">
        <f t="shared" si="360"/>
        <v>1523.69</v>
      </c>
      <c r="DJ681" s="1">
        <f t="shared" si="361"/>
        <v>1295.1365000000001</v>
      </c>
      <c r="DK681" s="1">
        <f t="shared" si="362"/>
        <v>1950.3232</v>
      </c>
      <c r="DL681" s="23">
        <f t="shared" si="377"/>
        <v>1755.29088</v>
      </c>
      <c r="DM681" s="1">
        <f t="shared" si="363"/>
        <v>14120</v>
      </c>
      <c r="DN681" s="1">
        <f t="shared" si="364"/>
        <v>85</v>
      </c>
      <c r="DO681" s="1">
        <f t="shared" si="365"/>
        <v>1600</v>
      </c>
      <c r="DP681" s="1">
        <f t="shared" si="366"/>
        <v>90</v>
      </c>
      <c r="DQ681" s="1">
        <v>3</v>
      </c>
      <c r="DR681" s="1">
        <f t="shared" si="378"/>
        <v>12045.493999999982</v>
      </c>
      <c r="DS681" s="1">
        <f t="shared" si="379"/>
        <v>14506.081279999977</v>
      </c>
      <c r="DT681" s="130">
        <f t="shared" si="374"/>
        <v>17734.048127999977</v>
      </c>
      <c r="DZ681" s="130">
        <f t="shared" si="375"/>
        <v>15760.549999999979</v>
      </c>
      <c r="EK681" s="1">
        <f t="shared" si="376"/>
        <v>53.599999999999952</v>
      </c>
    </row>
    <row r="682" spans="1:141" ht="12" customHeight="1">
      <c r="A682" s="1">
        <f t="shared" si="352"/>
        <v>25</v>
      </c>
      <c r="B682" s="4">
        <f t="shared" si="353"/>
        <v>41348</v>
      </c>
      <c r="C682" s="4">
        <f t="shared" si="354"/>
        <v>41354</v>
      </c>
      <c r="D682" s="5" t="s">
        <v>85</v>
      </c>
      <c r="E682" s="1">
        <v>11</v>
      </c>
      <c r="F682" s="5" t="s">
        <v>52</v>
      </c>
      <c r="G682" s="5" t="s">
        <v>51</v>
      </c>
      <c r="H682" s="5" t="s">
        <v>253</v>
      </c>
      <c r="I682" s="5"/>
      <c r="J682" s="5"/>
      <c r="K682" s="15">
        <v>44.009999999999899</v>
      </c>
      <c r="L682" s="1">
        <f t="shared" si="367"/>
        <v>577.70999999999924</v>
      </c>
      <c r="M682" s="15">
        <v>3.89</v>
      </c>
      <c r="N682" s="15">
        <v>1555.22</v>
      </c>
      <c r="P682" s="1">
        <f t="shared" si="368"/>
        <v>17315.769999999979</v>
      </c>
      <c r="Q682" s="109">
        <f t="shared" si="345"/>
        <v>17040.719999999979</v>
      </c>
      <c r="T682" s="15">
        <v>84.999999999999901</v>
      </c>
      <c r="U682" s="15">
        <v>6.75999999999999</v>
      </c>
      <c r="V682" s="15">
        <v>3.52999999999999</v>
      </c>
      <c r="W682" s="15">
        <v>11.34</v>
      </c>
      <c r="X682" s="15">
        <v>20.5</v>
      </c>
      <c r="Z682" s="1">
        <v>42.4</v>
      </c>
      <c r="AA682" s="1">
        <v>586.9</v>
      </c>
      <c r="AC682" s="1">
        <v>1600</v>
      </c>
      <c r="AD682" s="1">
        <v>15800</v>
      </c>
      <c r="AE682" s="1">
        <v>9</v>
      </c>
      <c r="AF682" s="1">
        <v>88</v>
      </c>
      <c r="AG682" s="71"/>
      <c r="AJ682" s="1">
        <v>3.7</v>
      </c>
      <c r="AL682" s="23">
        <v>0</v>
      </c>
      <c r="AM682" s="122">
        <v>52.962284999999994</v>
      </c>
      <c r="AO682" s="39">
        <v>103</v>
      </c>
      <c r="AP682" s="39">
        <v>47.962284999999994</v>
      </c>
      <c r="AQ682" s="39">
        <v>567.11276099999998</v>
      </c>
      <c r="AT682" s="15">
        <v>16.420000000000002</v>
      </c>
      <c r="AV682" s="15">
        <v>0.95</v>
      </c>
      <c r="AW682" s="15">
        <v>3.5</v>
      </c>
      <c r="AX682" s="15">
        <v>4.9000000000000004</v>
      </c>
      <c r="AY682" s="15">
        <v>2.44</v>
      </c>
      <c r="AZ682" s="1">
        <v>296.5</v>
      </c>
      <c r="BA682" s="15">
        <v>49.3</v>
      </c>
      <c r="BB682" s="1">
        <v>2.74</v>
      </c>
      <c r="BC682" s="23">
        <v>9.0429999999999993</v>
      </c>
      <c r="BD682" s="1">
        <v>95</v>
      </c>
      <c r="BE682" s="1">
        <v>16420</v>
      </c>
      <c r="BF682" s="110">
        <v>5</v>
      </c>
      <c r="BH682" s="39">
        <f t="shared" si="372"/>
        <v>47.962284999999994</v>
      </c>
      <c r="BM682" s="1">
        <v>34.4</v>
      </c>
      <c r="BN682" s="1">
        <v>595.4</v>
      </c>
      <c r="BO682" s="1">
        <v>1</v>
      </c>
      <c r="BP682" s="1">
        <v>100</v>
      </c>
      <c r="BS682" s="1" t="s">
        <v>220</v>
      </c>
      <c r="BT682" s="1">
        <v>103</v>
      </c>
      <c r="BU682" s="1">
        <v>109</v>
      </c>
      <c r="BV682" s="1">
        <v>54.5</v>
      </c>
      <c r="BW682" s="1">
        <v>1200</v>
      </c>
      <c r="BX682" s="1">
        <v>-6</v>
      </c>
      <c r="BY682" s="41">
        <v>47.901830000000004</v>
      </c>
      <c r="CA682" s="1">
        <v>36</v>
      </c>
      <c r="CB682" s="1">
        <v>2.33</v>
      </c>
      <c r="CG682" s="39">
        <f t="shared" si="380"/>
        <v>0</v>
      </c>
      <c r="CH682" s="39">
        <f t="shared" si="380"/>
        <v>0</v>
      </c>
      <c r="CI682" s="39">
        <f t="shared" si="380"/>
        <v>0</v>
      </c>
      <c r="CJ682" s="39">
        <f t="shared" si="380"/>
        <v>0</v>
      </c>
      <c r="CK682" s="39">
        <f t="shared" si="380"/>
        <v>0</v>
      </c>
      <c r="CL682" s="39">
        <f t="shared" si="380"/>
        <v>0</v>
      </c>
      <c r="CM682" s="39">
        <f t="shared" si="380"/>
        <v>0</v>
      </c>
      <c r="CO682" s="6"/>
      <c r="CP682" s="6"/>
      <c r="CS682" s="1">
        <f t="shared" si="346"/>
        <v>44.009999999999899</v>
      </c>
      <c r="CT682" s="1">
        <f t="shared" si="347"/>
        <v>34.4</v>
      </c>
      <c r="CU682" s="1">
        <f t="shared" si="348"/>
        <v>42.4</v>
      </c>
      <c r="CV682" s="1">
        <f t="shared" si="349"/>
        <v>0</v>
      </c>
      <c r="CW682" s="1">
        <f t="shared" si="350"/>
        <v>0</v>
      </c>
      <c r="CX682" s="1">
        <f t="shared" si="351"/>
        <v>47.901830000000004</v>
      </c>
      <c r="CY682" s="1">
        <f t="shared" si="369"/>
        <v>577.70999999999924</v>
      </c>
      <c r="CZ682" s="1"/>
      <c r="DA682" s="1"/>
      <c r="DB682" s="1"/>
      <c r="DC682" s="1"/>
      <c r="DD682" s="1">
        <f t="shared" si="370"/>
        <v>606.79587500000002</v>
      </c>
      <c r="DE682" s="39">
        <f t="shared" si="373"/>
        <v>567.11276099999998</v>
      </c>
      <c r="DH682" s="1">
        <f t="shared" si="359"/>
        <v>84.999999999999901</v>
      </c>
      <c r="DI682" s="1">
        <f t="shared" si="360"/>
        <v>1555.22</v>
      </c>
      <c r="DJ682" s="1">
        <f t="shared" si="361"/>
        <v>1321.9369999999999</v>
      </c>
      <c r="DK682" s="1">
        <f t="shared" si="362"/>
        <v>1990.6816000000001</v>
      </c>
      <c r="DL682" s="23">
        <f t="shared" si="377"/>
        <v>1791.6134400000001</v>
      </c>
      <c r="DM682" s="1">
        <f t="shared" si="363"/>
        <v>16420</v>
      </c>
      <c r="DN682" s="1">
        <f t="shared" si="364"/>
        <v>95</v>
      </c>
      <c r="DO682" s="1">
        <f t="shared" si="365"/>
        <v>1600</v>
      </c>
      <c r="DP682" s="1">
        <f t="shared" si="366"/>
        <v>88</v>
      </c>
      <c r="DQ682" s="1">
        <v>4</v>
      </c>
      <c r="DR682" s="1">
        <f t="shared" si="378"/>
        <v>13367.430999999982</v>
      </c>
      <c r="DS682" s="1">
        <f t="shared" si="379"/>
        <v>16297.694719999978</v>
      </c>
      <c r="DT682" s="130">
        <f t="shared" si="374"/>
        <v>19525.661567999978</v>
      </c>
      <c r="DZ682" s="130">
        <f t="shared" si="375"/>
        <v>17315.769999999979</v>
      </c>
      <c r="EK682" s="1">
        <f t="shared" si="376"/>
        <v>57.489999999999952</v>
      </c>
    </row>
    <row r="683" spans="1:141" ht="12" customHeight="1">
      <c r="A683" s="1">
        <f t="shared" si="352"/>
        <v>26</v>
      </c>
      <c r="B683" s="4">
        <f t="shared" si="353"/>
        <v>41355</v>
      </c>
      <c r="C683" s="4">
        <f t="shared" si="354"/>
        <v>41361</v>
      </c>
      <c r="D683" s="5" t="s">
        <v>85</v>
      </c>
      <c r="E683" s="1">
        <v>11</v>
      </c>
      <c r="F683" s="5" t="s">
        <v>52</v>
      </c>
      <c r="G683" s="5" t="s">
        <v>51</v>
      </c>
      <c r="H683" s="5" t="s">
        <v>253</v>
      </c>
      <c r="I683" s="5"/>
      <c r="J683" s="5"/>
      <c r="K683" s="15">
        <v>30.92</v>
      </c>
      <c r="L683" s="1">
        <f t="shared" si="367"/>
        <v>608.6299999999992</v>
      </c>
      <c r="M683" s="15">
        <v>8.5099999999999891</v>
      </c>
      <c r="N683" s="15">
        <v>928.25999999999897</v>
      </c>
      <c r="P683" s="1">
        <f t="shared" si="368"/>
        <v>18244.029999999977</v>
      </c>
      <c r="Q683" s="109">
        <f t="shared" si="345"/>
        <v>17968.979999999978</v>
      </c>
      <c r="T683" s="15">
        <v>71.999999999999901</v>
      </c>
      <c r="U683" s="15">
        <v>2.8999999999999901</v>
      </c>
      <c r="V683" s="15">
        <v>3</v>
      </c>
      <c r="W683" s="15"/>
      <c r="X683" s="15"/>
      <c r="Z683" s="1">
        <v>33.599999999999994</v>
      </c>
      <c r="AA683" s="1">
        <v>620.5</v>
      </c>
      <c r="AC683" s="1">
        <v>1300</v>
      </c>
      <c r="AD683" s="1">
        <v>17100</v>
      </c>
      <c r="AE683" s="1">
        <v>10.4</v>
      </c>
      <c r="AF683" s="1">
        <v>86</v>
      </c>
      <c r="AG683" s="71"/>
      <c r="AJ683" s="1">
        <v>3.4</v>
      </c>
      <c r="AL683" s="23">
        <v>3.8</v>
      </c>
      <c r="AM683" s="122">
        <v>46.662890000000012</v>
      </c>
      <c r="AO683" s="39">
        <v>116</v>
      </c>
      <c r="AP683" s="39">
        <v>37.462890000000009</v>
      </c>
      <c r="AQ683" s="39">
        <v>604.57565099999999</v>
      </c>
      <c r="BF683" s="110">
        <v>5</v>
      </c>
      <c r="BH683" s="39">
        <f t="shared" si="372"/>
        <v>37.462890000000009</v>
      </c>
      <c r="BM683" s="1">
        <v>32.300000000000004</v>
      </c>
      <c r="BN683" s="1">
        <v>627.70000000000016</v>
      </c>
      <c r="BO683" s="1">
        <v>1</v>
      </c>
      <c r="BP683" s="1">
        <v>100</v>
      </c>
      <c r="BS683" s="1" t="s">
        <v>221</v>
      </c>
      <c r="BT683" s="1">
        <v>116</v>
      </c>
      <c r="BU683" s="1">
        <v>109</v>
      </c>
      <c r="BV683" s="1">
        <v>54.5</v>
      </c>
      <c r="BW683" s="1">
        <v>1200</v>
      </c>
      <c r="BX683" s="1">
        <v>7</v>
      </c>
      <c r="BY683" s="41">
        <v>40.258170999999997</v>
      </c>
      <c r="CA683" s="1">
        <v>42</v>
      </c>
      <c r="CB683" s="1" t="s">
        <v>270</v>
      </c>
      <c r="CG683" s="39">
        <f t="shared" si="380"/>
        <v>0</v>
      </c>
      <c r="CH683" s="39">
        <f t="shared" si="380"/>
        <v>0</v>
      </c>
      <c r="CI683" s="39">
        <f t="shared" si="380"/>
        <v>0</v>
      </c>
      <c r="CJ683" s="39">
        <f t="shared" si="380"/>
        <v>0</v>
      </c>
      <c r="CK683" s="39">
        <f t="shared" si="380"/>
        <v>0</v>
      </c>
      <c r="CL683" s="39">
        <f t="shared" si="380"/>
        <v>0</v>
      </c>
      <c r="CM683" s="39">
        <f t="shared" si="380"/>
        <v>0</v>
      </c>
      <c r="CO683" s="6"/>
      <c r="CP683" s="6"/>
      <c r="CS683" s="1">
        <f t="shared" si="346"/>
        <v>30.92</v>
      </c>
      <c r="CT683" s="1">
        <f t="shared" si="347"/>
        <v>32.300000000000004</v>
      </c>
      <c r="CU683" s="1">
        <f t="shared" si="348"/>
        <v>33.599999999999994</v>
      </c>
      <c r="CV683" s="1">
        <f t="shared" si="349"/>
        <v>0</v>
      </c>
      <c r="CW683" s="1">
        <f t="shared" si="350"/>
        <v>0</v>
      </c>
      <c r="CX683" s="1">
        <f t="shared" si="351"/>
        <v>40.258170999999997</v>
      </c>
      <c r="CY683" s="1">
        <f t="shared" si="369"/>
        <v>608.6299999999992</v>
      </c>
      <c r="CZ683" s="1"/>
      <c r="DA683" s="1"/>
      <c r="DB683" s="1"/>
      <c r="DC683" s="1"/>
      <c r="DD683" s="1">
        <f t="shared" si="370"/>
        <v>647.05404599999997</v>
      </c>
      <c r="DE683" s="39">
        <f t="shared" si="373"/>
        <v>604.57565099999999</v>
      </c>
      <c r="DH683" s="1">
        <f t="shared" si="359"/>
        <v>71.999999999999901</v>
      </c>
      <c r="DI683" s="1">
        <f t="shared" si="360"/>
        <v>928.25999999999897</v>
      </c>
      <c r="DJ683" s="1">
        <f t="shared" si="361"/>
        <v>789.02099999999905</v>
      </c>
      <c r="DK683" s="1">
        <f t="shared" si="362"/>
        <v>1188.1727999999987</v>
      </c>
      <c r="DL683" s="23">
        <f t="shared" si="377"/>
        <v>1069.3555199999989</v>
      </c>
      <c r="DM683" s="1" t="str">
        <f t="shared" si="363"/>
        <v/>
      </c>
      <c r="DN683" s="1" t="str">
        <f t="shared" si="364"/>
        <v/>
      </c>
      <c r="DO683" s="1">
        <f t="shared" si="365"/>
        <v>1300</v>
      </c>
      <c r="DP683" s="1">
        <f t="shared" si="366"/>
        <v>86</v>
      </c>
      <c r="DR683" s="1">
        <f t="shared" si="378"/>
        <v>14156.451999999981</v>
      </c>
      <c r="DS683" s="1">
        <f t="shared" si="379"/>
        <v>17367.050239999975</v>
      </c>
      <c r="DT683" s="1">
        <f t="shared" si="374"/>
        <v>20595.017087999975</v>
      </c>
      <c r="DZ683" s="1">
        <f t="shared" si="375"/>
        <v>18244.029999999977</v>
      </c>
      <c r="EK683" s="1">
        <f t="shared" si="376"/>
        <v>65.999999999999943</v>
      </c>
    </row>
    <row r="684" spans="1:141" ht="12" customHeight="1">
      <c r="A684" s="1">
        <f t="shared" si="352"/>
        <v>27</v>
      </c>
      <c r="B684" s="4">
        <f t="shared" si="353"/>
        <v>41362</v>
      </c>
      <c r="C684" s="4">
        <f t="shared" si="354"/>
        <v>41368</v>
      </c>
      <c r="D684" s="5" t="s">
        <v>85</v>
      </c>
      <c r="E684" s="1">
        <v>11</v>
      </c>
      <c r="F684" s="5" t="s">
        <v>52</v>
      </c>
      <c r="G684" s="5" t="s">
        <v>51</v>
      </c>
      <c r="H684" s="5" t="s">
        <v>253</v>
      </c>
      <c r="I684" s="5"/>
      <c r="J684" s="5"/>
      <c r="K684" s="15">
        <v>15.72</v>
      </c>
      <c r="L684" s="1">
        <f t="shared" si="367"/>
        <v>624.34999999999923</v>
      </c>
      <c r="M684" s="15">
        <v>5.4199999999999902</v>
      </c>
      <c r="N684" s="15">
        <v>641.54999999999905</v>
      </c>
      <c r="P684" s="1">
        <f t="shared" si="368"/>
        <v>18885.579999999976</v>
      </c>
      <c r="Q684" s="109">
        <f t="shared" si="345"/>
        <v>18610.529999999977</v>
      </c>
      <c r="T684" s="15">
        <v>71.999999999999901</v>
      </c>
      <c r="U684" s="15">
        <v>2.8999999999999901</v>
      </c>
      <c r="V684" s="15">
        <v>4.08</v>
      </c>
      <c r="W684" s="15"/>
      <c r="X684" s="15"/>
      <c r="Z684" s="1">
        <v>24.9</v>
      </c>
      <c r="AA684" s="1">
        <v>645.4</v>
      </c>
      <c r="AC684" s="1">
        <v>900</v>
      </c>
      <c r="AD684" s="1">
        <v>18000</v>
      </c>
      <c r="AE684" s="1">
        <v>11.200000000000001</v>
      </c>
      <c r="AF684" s="1">
        <v>79</v>
      </c>
      <c r="AG684" s="71"/>
      <c r="AJ684" s="1">
        <v>2.8</v>
      </c>
      <c r="AL684" s="23">
        <v>0.6</v>
      </c>
      <c r="AM684" s="122">
        <v>50.981593999999994</v>
      </c>
      <c r="AO684" s="39">
        <v>147</v>
      </c>
      <c r="AP684" s="39">
        <v>20.581593999999996</v>
      </c>
      <c r="AQ684" s="39">
        <v>625.15724499999999</v>
      </c>
      <c r="BF684" s="110">
        <v>5</v>
      </c>
      <c r="BH684" s="39">
        <f t="shared" si="372"/>
        <v>20.581593999999996</v>
      </c>
      <c r="BM684" s="1">
        <v>29.1</v>
      </c>
      <c r="BN684" s="1">
        <v>656.8</v>
      </c>
      <c r="BO684" s="1">
        <v>1</v>
      </c>
      <c r="BP684" s="1">
        <v>100</v>
      </c>
      <c r="BS684" s="1" t="s">
        <v>184</v>
      </c>
      <c r="BT684" s="1">
        <v>147</v>
      </c>
      <c r="BU684" s="1">
        <v>109</v>
      </c>
      <c r="BV684" s="1">
        <v>54.5</v>
      </c>
      <c r="BW684" s="1">
        <v>1200</v>
      </c>
      <c r="BX684" s="1">
        <v>38</v>
      </c>
      <c r="BY684" s="41">
        <v>23.057989000000003</v>
      </c>
      <c r="CA684" s="1">
        <v>50</v>
      </c>
      <c r="CB684" s="1" t="s">
        <v>261</v>
      </c>
      <c r="CG684" s="39">
        <f t="shared" si="380"/>
        <v>0</v>
      </c>
      <c r="CH684" s="39">
        <f t="shared" si="380"/>
        <v>0</v>
      </c>
      <c r="CI684" s="39">
        <f t="shared" si="380"/>
        <v>0</v>
      </c>
      <c r="CJ684" s="39">
        <f t="shared" si="380"/>
        <v>0</v>
      </c>
      <c r="CK684" s="39">
        <f t="shared" si="380"/>
        <v>0</v>
      </c>
      <c r="CL684" s="39">
        <f t="shared" si="380"/>
        <v>0</v>
      </c>
      <c r="CM684" s="39">
        <f t="shared" si="380"/>
        <v>0</v>
      </c>
      <c r="CO684" s="6"/>
      <c r="CP684" s="6"/>
      <c r="CS684" s="1">
        <f t="shared" si="346"/>
        <v>15.72</v>
      </c>
      <c r="CT684" s="1">
        <f t="shared" si="347"/>
        <v>29.1</v>
      </c>
      <c r="CU684" s="1">
        <f t="shared" si="348"/>
        <v>24.9</v>
      </c>
      <c r="CV684" s="1">
        <f t="shared" si="349"/>
        <v>0</v>
      </c>
      <c r="CW684" s="1">
        <f t="shared" si="350"/>
        <v>0</v>
      </c>
      <c r="CX684" s="1">
        <f t="shared" si="351"/>
        <v>23.057989000000003</v>
      </c>
      <c r="CY684" s="1">
        <f t="shared" si="369"/>
        <v>624.34999999999923</v>
      </c>
      <c r="CZ684" s="1"/>
      <c r="DA684" s="1"/>
      <c r="DB684" s="1"/>
      <c r="DC684" s="1"/>
      <c r="DD684" s="1">
        <f t="shared" si="370"/>
        <v>670.11203499999999</v>
      </c>
      <c r="DE684" s="39">
        <f t="shared" si="373"/>
        <v>625.15724499999999</v>
      </c>
      <c r="DH684" s="1">
        <f t="shared" si="359"/>
        <v>71.999999999999901</v>
      </c>
      <c r="DI684" s="1">
        <f t="shared" si="360"/>
        <v>641.54999999999905</v>
      </c>
      <c r="DJ684" s="1">
        <f t="shared" si="361"/>
        <v>545.3174999999992</v>
      </c>
      <c r="DK684" s="1">
        <f t="shared" si="362"/>
        <v>821.18399999999883</v>
      </c>
      <c r="DL684" s="23">
        <f t="shared" si="377"/>
        <v>739.06559999999899</v>
      </c>
      <c r="DM684" s="1" t="str">
        <f t="shared" si="363"/>
        <v/>
      </c>
      <c r="DN684" s="1" t="str">
        <f t="shared" si="364"/>
        <v/>
      </c>
      <c r="DO684" s="1">
        <f t="shared" si="365"/>
        <v>900</v>
      </c>
      <c r="DP684" s="1">
        <f t="shared" si="366"/>
        <v>79</v>
      </c>
      <c r="DR684" s="1">
        <f t="shared" si="378"/>
        <v>14701.76949999998</v>
      </c>
      <c r="DS684" s="1">
        <f t="shared" si="379"/>
        <v>18106.115839999973</v>
      </c>
      <c r="DT684" s="1">
        <f t="shared" si="374"/>
        <v>21334.082687999973</v>
      </c>
      <c r="DZ684" s="1">
        <f t="shared" si="375"/>
        <v>18885.579999999976</v>
      </c>
      <c r="EK684" s="1">
        <f t="shared" si="376"/>
        <v>71.419999999999931</v>
      </c>
    </row>
    <row r="685" spans="1:141" ht="12" customHeight="1">
      <c r="A685" s="1">
        <f t="shared" si="352"/>
        <v>28</v>
      </c>
      <c r="B685" s="4">
        <f t="shared" si="353"/>
        <v>41369</v>
      </c>
      <c r="C685" s="4">
        <f t="shared" si="354"/>
        <v>41375</v>
      </c>
      <c r="D685" s="5" t="s">
        <v>85</v>
      </c>
      <c r="E685" s="1">
        <v>11</v>
      </c>
      <c r="F685" s="5" t="s">
        <v>52</v>
      </c>
      <c r="G685" s="5" t="s">
        <v>51</v>
      </c>
      <c r="H685" s="5" t="s">
        <v>253</v>
      </c>
      <c r="I685" s="5"/>
      <c r="J685" s="5"/>
      <c r="K685" s="15">
        <v>25.3599999999999</v>
      </c>
      <c r="L685" s="1">
        <f t="shared" si="367"/>
        <v>649.70999999999913</v>
      </c>
      <c r="M685" s="15">
        <v>0.32</v>
      </c>
      <c r="N685" s="15">
        <v>960.91999999999905</v>
      </c>
      <c r="P685" s="1">
        <f t="shared" si="368"/>
        <v>19846.499999999975</v>
      </c>
      <c r="Q685" s="109">
        <f t="shared" si="345"/>
        <v>19571.449999999975</v>
      </c>
      <c r="T685" s="15">
        <v>66</v>
      </c>
      <c r="U685" s="15">
        <v>2.3399999999999901</v>
      </c>
      <c r="V685" s="15">
        <v>3.79</v>
      </c>
      <c r="W685" s="15"/>
      <c r="X685" s="15"/>
      <c r="Z685" s="1">
        <v>30.3</v>
      </c>
      <c r="AA685" s="1">
        <v>675.69999999999993</v>
      </c>
      <c r="AC685" s="1">
        <v>600</v>
      </c>
      <c r="AD685" s="1">
        <v>18600</v>
      </c>
      <c r="AE685" s="1">
        <v>11.899999999999999</v>
      </c>
      <c r="AF685" s="1">
        <v>76</v>
      </c>
      <c r="AG685" s="71"/>
      <c r="AJ685" s="1">
        <v>2.5</v>
      </c>
      <c r="AL685" s="23">
        <v>0</v>
      </c>
      <c r="AM685" s="122">
        <v>11.473865999999994</v>
      </c>
      <c r="AO685" s="39">
        <v>132</v>
      </c>
      <c r="AP685" s="39">
        <v>26.473865999999994</v>
      </c>
      <c r="AQ685" s="39">
        <v>651.63111100000003</v>
      </c>
      <c r="BF685" s="110">
        <v>5</v>
      </c>
      <c r="BH685" s="39">
        <f t="shared" si="372"/>
        <v>26.473865999999994</v>
      </c>
      <c r="BM685" s="1">
        <v>12.899999999999999</v>
      </c>
      <c r="BN685" s="1">
        <v>669.7</v>
      </c>
      <c r="BO685" s="1">
        <v>1</v>
      </c>
      <c r="BP685" s="1">
        <v>100</v>
      </c>
      <c r="BS685" s="1" t="s">
        <v>222</v>
      </c>
      <c r="BT685" s="1">
        <v>132</v>
      </c>
      <c r="BU685" s="1">
        <v>109</v>
      </c>
      <c r="BV685" s="1">
        <v>54.5</v>
      </c>
      <c r="BW685" s="1">
        <v>1200</v>
      </c>
      <c r="BX685" s="1">
        <v>23</v>
      </c>
      <c r="BY685" s="41">
        <v>23.292916000000002</v>
      </c>
      <c r="CA685" s="1">
        <v>0</v>
      </c>
      <c r="CG685" s="40">
        <v>15.51</v>
      </c>
      <c r="CH685" s="40">
        <v>55.737142857142864</v>
      </c>
      <c r="CI685" s="40">
        <v>1.0542857142857143</v>
      </c>
      <c r="CJ685" s="40">
        <v>16.767142857142858</v>
      </c>
      <c r="CK685" s="40">
        <v>25.419999999999998</v>
      </c>
      <c r="CL685" s="40">
        <v>0</v>
      </c>
      <c r="CM685" s="40">
        <v>1.2314285714285713</v>
      </c>
      <c r="CO685" s="6"/>
      <c r="CP685" s="6"/>
      <c r="CS685" s="1">
        <f t="shared" si="346"/>
        <v>25.3599999999999</v>
      </c>
      <c r="CT685" s="1">
        <f t="shared" si="347"/>
        <v>12.899999999999999</v>
      </c>
      <c r="CU685" s="1">
        <f t="shared" si="348"/>
        <v>30.3</v>
      </c>
      <c r="CV685" s="1">
        <f t="shared" si="349"/>
        <v>0</v>
      </c>
      <c r="CW685" s="1">
        <f t="shared" si="350"/>
        <v>0</v>
      </c>
      <c r="CX685" s="1">
        <f t="shared" si="351"/>
        <v>23.292916000000002</v>
      </c>
      <c r="CY685" s="1">
        <f t="shared" si="369"/>
        <v>649.70999999999913</v>
      </c>
      <c r="CZ685" s="1"/>
      <c r="DA685" s="1"/>
      <c r="DB685" s="1"/>
      <c r="DC685" s="1"/>
      <c r="DD685" s="1">
        <f t="shared" si="370"/>
        <v>693.40495099999998</v>
      </c>
      <c r="DE685" s="39">
        <f t="shared" si="373"/>
        <v>651.63111100000003</v>
      </c>
      <c r="DH685" s="1">
        <f t="shared" si="359"/>
        <v>66</v>
      </c>
      <c r="DI685" s="1">
        <f t="shared" si="360"/>
        <v>960.91999999999905</v>
      </c>
      <c r="DJ685" s="1">
        <f t="shared" si="361"/>
        <v>816.78199999999913</v>
      </c>
      <c r="DK685" s="1">
        <f t="shared" si="362"/>
        <v>1229.9775999999988</v>
      </c>
      <c r="DL685" s="23">
        <f t="shared" si="377"/>
        <v>1106.9798399999991</v>
      </c>
      <c r="DM685" s="1" t="str">
        <f t="shared" si="363"/>
        <v/>
      </c>
      <c r="DN685" s="1" t="str">
        <f t="shared" si="364"/>
        <v/>
      </c>
      <c r="DO685" s="1">
        <f t="shared" si="365"/>
        <v>600</v>
      </c>
      <c r="DP685" s="1">
        <f t="shared" si="366"/>
        <v>76</v>
      </c>
      <c r="DR685" s="1">
        <f t="shared" si="378"/>
        <v>15518.55149999998</v>
      </c>
      <c r="DS685" s="1">
        <f t="shared" si="379"/>
        <v>19213.095679999973</v>
      </c>
      <c r="DT685" s="1">
        <f t="shared" si="374"/>
        <v>22441.062527999973</v>
      </c>
      <c r="DZ685" s="1">
        <f t="shared" si="375"/>
        <v>19846.499999999975</v>
      </c>
      <c r="EK685" s="1">
        <f t="shared" si="376"/>
        <v>71.739999999999924</v>
      </c>
    </row>
    <row r="686" spans="1:141" ht="12" customHeight="1">
      <c r="A686" s="1">
        <f t="shared" si="352"/>
        <v>29</v>
      </c>
      <c r="B686" s="4">
        <f t="shared" si="353"/>
        <v>41376</v>
      </c>
      <c r="C686" s="4">
        <f t="shared" si="354"/>
        <v>41382</v>
      </c>
      <c r="D686" s="5" t="s">
        <v>85</v>
      </c>
      <c r="E686" s="1">
        <v>11</v>
      </c>
      <c r="F686" s="5" t="s">
        <v>52</v>
      </c>
      <c r="G686" s="5" t="s">
        <v>51</v>
      </c>
      <c r="H686" s="5" t="s">
        <v>253</v>
      </c>
      <c r="I686" s="5"/>
      <c r="J686" s="5"/>
      <c r="K686" s="15">
        <v>29.93</v>
      </c>
      <c r="L686" s="1">
        <f t="shared" si="367"/>
        <v>679.63999999999908</v>
      </c>
      <c r="M686" s="15">
        <v>0</v>
      </c>
      <c r="N686" s="15">
        <v>997.44</v>
      </c>
      <c r="P686" s="1">
        <f t="shared" si="368"/>
        <v>20843.939999999973</v>
      </c>
      <c r="Q686" s="109">
        <f t="shared" si="345"/>
        <v>20568.889999999974</v>
      </c>
      <c r="T686" s="15">
        <v>66</v>
      </c>
      <c r="U686" s="15">
        <v>2.3399999999999901</v>
      </c>
      <c r="V686" s="15">
        <v>3.33</v>
      </c>
      <c r="W686" s="15">
        <v>9.98</v>
      </c>
      <c r="X686" s="15">
        <v>16.309999999999999</v>
      </c>
      <c r="Z686" s="1">
        <v>30.9</v>
      </c>
      <c r="AA686" s="1">
        <v>706.59999999999991</v>
      </c>
      <c r="AC686" s="1">
        <v>900</v>
      </c>
      <c r="AD686" s="1">
        <v>19500</v>
      </c>
      <c r="AE686" s="1">
        <v>12.7</v>
      </c>
      <c r="AF686" s="1">
        <v>68</v>
      </c>
      <c r="AG686" s="71"/>
      <c r="AJ686" s="1">
        <v>2</v>
      </c>
      <c r="AL686" s="23">
        <v>0</v>
      </c>
      <c r="AM686" s="122">
        <v>18.119071999999999</v>
      </c>
      <c r="AO686" s="39">
        <v>128</v>
      </c>
      <c r="AP686" s="39">
        <v>22.119071999999999</v>
      </c>
      <c r="AQ686" s="39">
        <v>673.75018299999999</v>
      </c>
      <c r="BF686" s="110">
        <v>5</v>
      </c>
      <c r="BH686" s="39">
        <f t="shared" si="372"/>
        <v>22.119071999999999</v>
      </c>
      <c r="BS686" s="1" t="s">
        <v>223</v>
      </c>
      <c r="BT686" s="1">
        <v>128</v>
      </c>
      <c r="BU686" s="1">
        <v>109</v>
      </c>
      <c r="BV686" s="1">
        <v>54.5</v>
      </c>
      <c r="BW686" s="1">
        <v>1200</v>
      </c>
      <c r="BX686" s="1">
        <v>19</v>
      </c>
      <c r="CA686" s="1">
        <v>15</v>
      </c>
      <c r="CG686" s="40">
        <v>19.134285714285713</v>
      </c>
      <c r="CH686" s="40">
        <v>55.631428571428572</v>
      </c>
      <c r="CI686" s="40">
        <v>1.2857142857142858</v>
      </c>
      <c r="CJ686" s="40">
        <v>13.659999999999998</v>
      </c>
      <c r="CK686" s="40">
        <v>25.159999999999997</v>
      </c>
      <c r="CL686" s="40">
        <v>0</v>
      </c>
      <c r="CM686" s="40">
        <v>1.4285714285714288</v>
      </c>
      <c r="CO686" s="6"/>
      <c r="CP686" s="6"/>
      <c r="CS686" s="1">
        <f t="shared" si="346"/>
        <v>29.93</v>
      </c>
      <c r="CT686" s="1">
        <f t="shared" si="347"/>
        <v>0</v>
      </c>
      <c r="CU686" s="1">
        <f t="shared" si="348"/>
        <v>30.9</v>
      </c>
      <c r="CV686" s="1">
        <f t="shared" si="349"/>
        <v>0</v>
      </c>
      <c r="CW686" s="1">
        <f t="shared" si="350"/>
        <v>0</v>
      </c>
      <c r="CX686" s="1">
        <f t="shared" si="351"/>
        <v>0</v>
      </c>
      <c r="CY686" s="1"/>
      <c r="CZ686" s="1"/>
      <c r="DA686" s="1"/>
      <c r="DB686" s="1"/>
      <c r="DC686" s="1"/>
      <c r="DD686" s="1"/>
      <c r="DH686" s="1">
        <f t="shared" si="359"/>
        <v>66</v>
      </c>
      <c r="DI686" s="1">
        <f t="shared" si="360"/>
        <v>997.44</v>
      </c>
      <c r="DJ686" s="1">
        <f t="shared" si="361"/>
        <v>847.82400000000007</v>
      </c>
      <c r="DK686" s="1">
        <f t="shared" si="362"/>
        <v>1276.7232000000001</v>
      </c>
      <c r="DL686" s="23">
        <f t="shared" si="377"/>
        <v>1149.0508800000002</v>
      </c>
      <c r="DM686" s="1" t="str">
        <f t="shared" si="363"/>
        <v/>
      </c>
      <c r="DN686" s="1" t="str">
        <f t="shared" si="364"/>
        <v/>
      </c>
      <c r="DO686" s="1">
        <f t="shared" si="365"/>
        <v>900</v>
      </c>
      <c r="DP686" s="1">
        <f t="shared" si="366"/>
        <v>68</v>
      </c>
      <c r="DR686" s="1">
        <f t="shared" si="378"/>
        <v>16366.37549999998</v>
      </c>
      <c r="DS686" s="1">
        <f t="shared" si="379"/>
        <v>20362.146559999972</v>
      </c>
      <c r="DT686" s="1">
        <f t="shared" si="374"/>
        <v>23590.113407999972</v>
      </c>
      <c r="DZ686" s="1">
        <f t="shared" si="375"/>
        <v>20843.939999999973</v>
      </c>
      <c r="EK686" s="1">
        <f t="shared" si="376"/>
        <v>71.739999999999924</v>
      </c>
    </row>
    <row r="687" spans="1:141" ht="12" customHeight="1">
      <c r="A687" s="1">
        <f t="shared" si="352"/>
        <v>30</v>
      </c>
      <c r="B687" s="4">
        <f t="shared" si="353"/>
        <v>41383</v>
      </c>
      <c r="C687" s="4">
        <f t="shared" si="354"/>
        <v>41389</v>
      </c>
      <c r="D687" s="5" t="s">
        <v>85</v>
      </c>
      <c r="E687" s="1">
        <v>11</v>
      </c>
      <c r="F687" s="5" t="s">
        <v>52</v>
      </c>
      <c r="G687" s="5" t="s">
        <v>51</v>
      </c>
      <c r="H687" s="5" t="s">
        <v>253</v>
      </c>
      <c r="I687" s="5"/>
      <c r="J687" s="5"/>
      <c r="K687" s="15">
        <v>18.28</v>
      </c>
      <c r="L687" s="1">
        <f t="shared" si="367"/>
        <v>697.91999999999905</v>
      </c>
      <c r="M687" s="15">
        <v>0</v>
      </c>
      <c r="N687" s="15">
        <v>459.12</v>
      </c>
      <c r="P687" s="1">
        <f t="shared" si="368"/>
        <v>21303.059999999972</v>
      </c>
      <c r="Q687" s="109">
        <f t="shared" si="345"/>
        <v>21028.009999999973</v>
      </c>
      <c r="T687" s="15">
        <v>46.999999999999901</v>
      </c>
      <c r="U687" s="15">
        <v>1.24</v>
      </c>
      <c r="V687" s="15">
        <v>2.50999999999999</v>
      </c>
      <c r="W687" s="15">
        <v>7.82</v>
      </c>
      <c r="X687" s="15">
        <v>8.98</v>
      </c>
      <c r="Z687" s="1">
        <v>20.900000000000002</v>
      </c>
      <c r="AA687" s="1">
        <v>727.49999999999989</v>
      </c>
      <c r="AC687" s="1">
        <v>300</v>
      </c>
      <c r="AD687" s="1">
        <v>19800</v>
      </c>
      <c r="AE687" s="1">
        <v>13</v>
      </c>
      <c r="AF687" s="1">
        <v>66</v>
      </c>
      <c r="AG687" s="71"/>
      <c r="AJ687" s="1">
        <v>1.9</v>
      </c>
      <c r="AL687" s="23">
        <v>0</v>
      </c>
      <c r="AM687" s="122">
        <v>7.7205860000000044</v>
      </c>
      <c r="AO687" s="39">
        <v>124</v>
      </c>
      <c r="AP687" s="39">
        <v>11.720586000000004</v>
      </c>
      <c r="AQ687" s="39">
        <v>685.47076900000002</v>
      </c>
      <c r="BF687" s="110">
        <v>5</v>
      </c>
      <c r="BH687" s="39">
        <f t="shared" si="372"/>
        <v>11.720586000000004</v>
      </c>
      <c r="BS687" s="1" t="s">
        <v>224</v>
      </c>
      <c r="BT687" s="1">
        <v>124</v>
      </c>
      <c r="BU687" s="1">
        <v>109</v>
      </c>
      <c r="BV687" s="1">
        <v>54.5</v>
      </c>
      <c r="BW687" s="1">
        <v>1200</v>
      </c>
      <c r="BX687" s="1">
        <v>15</v>
      </c>
      <c r="CA687" s="1">
        <v>0</v>
      </c>
      <c r="CG687" s="40">
        <v>13.917142857142858</v>
      </c>
      <c r="CH687" s="40">
        <v>60.752857142857138</v>
      </c>
      <c r="CI687" s="40">
        <v>0.79999999999999993</v>
      </c>
      <c r="CJ687" s="40">
        <v>11.865714285714287</v>
      </c>
      <c r="CK687" s="40">
        <v>17.529999999999998</v>
      </c>
      <c r="CL687" s="40">
        <v>0</v>
      </c>
      <c r="CM687" s="40">
        <v>0.89571428571428569</v>
      </c>
      <c r="CO687" s="6"/>
      <c r="CP687" s="6"/>
      <c r="CS687" s="1">
        <f t="shared" si="346"/>
        <v>18.28</v>
      </c>
      <c r="CT687" s="1">
        <f t="shared" si="347"/>
        <v>0</v>
      </c>
      <c r="CU687" s="1">
        <f t="shared" si="348"/>
        <v>20.900000000000002</v>
      </c>
      <c r="CV687" s="1">
        <f t="shared" si="349"/>
        <v>0</v>
      </c>
      <c r="CW687" s="1">
        <f t="shared" si="350"/>
        <v>0</v>
      </c>
      <c r="CX687" s="1">
        <f t="shared" si="351"/>
        <v>0</v>
      </c>
      <c r="CY687" s="1"/>
      <c r="CZ687" s="1"/>
      <c r="DA687" s="1"/>
      <c r="DB687" s="1"/>
      <c r="DC687" s="1"/>
      <c r="DD687" s="1"/>
      <c r="DH687" s="1">
        <f t="shared" si="359"/>
        <v>46.999999999999901</v>
      </c>
      <c r="DI687" s="1">
        <f t="shared" si="360"/>
        <v>459.12</v>
      </c>
      <c r="DJ687" s="1">
        <f t="shared" si="361"/>
        <v>390.25200000000001</v>
      </c>
      <c r="DK687" s="1">
        <f t="shared" si="362"/>
        <v>587.67359999999996</v>
      </c>
      <c r="DL687" s="23">
        <f t="shared" si="377"/>
        <v>528.90624000000003</v>
      </c>
      <c r="DM687" s="1" t="str">
        <f t="shared" si="363"/>
        <v/>
      </c>
      <c r="DN687" s="1" t="str">
        <f t="shared" si="364"/>
        <v/>
      </c>
      <c r="DO687" s="1">
        <f t="shared" si="365"/>
        <v>300</v>
      </c>
      <c r="DP687" s="1">
        <f t="shared" si="366"/>
        <v>66</v>
      </c>
      <c r="DR687" s="1">
        <f t="shared" si="378"/>
        <v>16756.627499999981</v>
      </c>
      <c r="DS687" s="1">
        <f t="shared" si="379"/>
        <v>20891.052799999972</v>
      </c>
      <c r="DT687" s="1">
        <f t="shared" si="374"/>
        <v>24119.019647999972</v>
      </c>
      <c r="DZ687" s="1">
        <f t="shared" si="375"/>
        <v>21303.059999999972</v>
      </c>
      <c r="EK687" s="1">
        <f t="shared" si="376"/>
        <v>71.739999999999924</v>
      </c>
    </row>
    <row r="688" spans="1:141" ht="12" customHeight="1">
      <c r="A688" s="1">
        <f t="shared" si="352"/>
        <v>31</v>
      </c>
      <c r="B688" s="4">
        <f t="shared" si="353"/>
        <v>41390</v>
      </c>
      <c r="C688" s="4">
        <f t="shared" si="354"/>
        <v>41396</v>
      </c>
      <c r="D688" s="5" t="s">
        <v>85</v>
      </c>
      <c r="E688" s="1">
        <v>11</v>
      </c>
      <c r="F688" s="5" t="s">
        <v>52</v>
      </c>
      <c r="G688" s="5" t="s">
        <v>51</v>
      </c>
      <c r="H688" s="5" t="s">
        <v>253</v>
      </c>
      <c r="I688" s="5"/>
      <c r="J688" s="5"/>
      <c r="K688" s="15">
        <v>13.01</v>
      </c>
      <c r="L688" s="1">
        <f t="shared" si="367"/>
        <v>710.92999999999904</v>
      </c>
      <c r="M688" s="15">
        <v>0.97999999999999898</v>
      </c>
      <c r="N688" s="15">
        <v>352.63</v>
      </c>
      <c r="P688" s="1">
        <f t="shared" si="368"/>
        <v>21655.689999999973</v>
      </c>
      <c r="Q688" s="109">
        <f t="shared" si="345"/>
        <v>21380.639999999974</v>
      </c>
      <c r="T688" s="15">
        <v>29.999999999999901</v>
      </c>
      <c r="U688" s="15">
        <v>0.67</v>
      </c>
      <c r="V688" s="15">
        <v>2.71</v>
      </c>
      <c r="W688" s="15">
        <v>4.96</v>
      </c>
      <c r="X688" s="15">
        <v>4.96</v>
      </c>
      <c r="Z688" s="1">
        <v>21.9</v>
      </c>
      <c r="AA688" s="1">
        <v>749.39999999999986</v>
      </c>
      <c r="AC688" s="1">
        <v>499.99999999999636</v>
      </c>
      <c r="AD688" s="1">
        <v>20299.999999999996</v>
      </c>
      <c r="AE688" s="1">
        <v>13.5</v>
      </c>
      <c r="AF688" s="1">
        <v>56.000000000000007</v>
      </c>
      <c r="AG688" s="71"/>
      <c r="AJ688" s="1">
        <v>1.5</v>
      </c>
      <c r="AL688" s="23">
        <v>0</v>
      </c>
      <c r="AT688" s="15">
        <v>23.18</v>
      </c>
      <c r="AY688" s="1">
        <v>2.46</v>
      </c>
      <c r="BC688" s="29">
        <v>13.65</v>
      </c>
      <c r="BD688" s="15"/>
      <c r="BE688" s="1">
        <v>23180</v>
      </c>
      <c r="BF688" s="110">
        <v>6</v>
      </c>
      <c r="BG688" s="15"/>
      <c r="BX688" s="1"/>
      <c r="CG688" s="40">
        <v>16.511428571428574</v>
      </c>
      <c r="CH688" s="40">
        <v>52.027142857142849</v>
      </c>
      <c r="CI688" s="40">
        <v>1.3057142857142858</v>
      </c>
      <c r="CJ688" s="40">
        <v>12.680000000000001</v>
      </c>
      <c r="CK688" s="40">
        <v>21.089999999999996</v>
      </c>
      <c r="CL688" s="40">
        <v>0</v>
      </c>
      <c r="CM688" s="40">
        <v>0.80142857142857138</v>
      </c>
      <c r="CO688" s="6"/>
      <c r="CP688" s="6"/>
      <c r="CS688" s="1">
        <f t="shared" si="346"/>
        <v>13.01</v>
      </c>
      <c r="CT688" s="1">
        <f t="shared" si="347"/>
        <v>0</v>
      </c>
      <c r="CU688" s="1">
        <f t="shared" si="348"/>
        <v>21.9</v>
      </c>
      <c r="CV688" s="1">
        <f t="shared" si="349"/>
        <v>0</v>
      </c>
      <c r="CW688" s="1">
        <f t="shared" si="350"/>
        <v>0</v>
      </c>
      <c r="CX688" s="1">
        <f t="shared" si="351"/>
        <v>0</v>
      </c>
      <c r="CY688" s="1"/>
      <c r="CZ688" s="1"/>
      <c r="DA688" s="1"/>
      <c r="DB688" s="1"/>
      <c r="DC688" s="1"/>
      <c r="DD688" s="1"/>
      <c r="DH688" s="1">
        <f t="shared" si="359"/>
        <v>29.999999999999901</v>
      </c>
      <c r="DI688" s="1">
        <f t="shared" si="360"/>
        <v>352.63</v>
      </c>
      <c r="DJ688" s="1">
        <f t="shared" si="361"/>
        <v>299.7355</v>
      </c>
      <c r="DK688" s="1">
        <f t="shared" si="362"/>
        <v>451.3664</v>
      </c>
      <c r="DL688" s="23">
        <f t="shared" si="377"/>
        <v>406.22976</v>
      </c>
      <c r="DM688" s="1">
        <f t="shared" si="363"/>
        <v>23180</v>
      </c>
      <c r="DN688" s="1" t="str">
        <f t="shared" si="364"/>
        <v/>
      </c>
      <c r="DO688" s="1">
        <f t="shared" si="365"/>
        <v>499.99999999999636</v>
      </c>
      <c r="DP688" s="1">
        <f t="shared" si="366"/>
        <v>56.000000000000007</v>
      </c>
      <c r="DQ688" s="1">
        <v>5</v>
      </c>
      <c r="DR688" s="1">
        <f t="shared" si="378"/>
        <v>17056.362999999979</v>
      </c>
      <c r="DS688" s="1">
        <f t="shared" si="379"/>
        <v>21297.282559999971</v>
      </c>
      <c r="DT688" s="130">
        <f t="shared" si="374"/>
        <v>24525.249407999971</v>
      </c>
      <c r="DZ688" s="130">
        <f t="shared" si="375"/>
        <v>21655.689999999973</v>
      </c>
      <c r="EK688" s="1">
        <f t="shared" si="376"/>
        <v>72.719999999999928</v>
      </c>
    </row>
    <row r="689" spans="1:142" ht="12" customHeight="1">
      <c r="A689" s="1">
        <f t="shared" si="352"/>
        <v>32</v>
      </c>
      <c r="B689" s="4">
        <f t="shared" si="353"/>
        <v>41397</v>
      </c>
      <c r="C689" s="4">
        <f t="shared" si="354"/>
        <v>41403</v>
      </c>
      <c r="D689" s="5" t="s">
        <v>85</v>
      </c>
      <c r="E689" s="1">
        <v>11</v>
      </c>
      <c r="F689" s="5" t="s">
        <v>52</v>
      </c>
      <c r="G689" s="5" t="s">
        <v>51</v>
      </c>
      <c r="H689" s="5" t="s">
        <v>253</v>
      </c>
      <c r="I689" s="5"/>
      <c r="J689" s="5"/>
      <c r="K689" s="15">
        <v>18.62</v>
      </c>
      <c r="L689" s="1">
        <f t="shared" si="367"/>
        <v>729.54999999999905</v>
      </c>
      <c r="M689" s="15">
        <v>0</v>
      </c>
      <c r="N689" s="15">
        <v>305.44999999999902</v>
      </c>
      <c r="P689" s="1">
        <f t="shared" si="368"/>
        <v>21961.139999999974</v>
      </c>
      <c r="Q689" s="109">
        <f t="shared" si="345"/>
        <v>21686.089999999975</v>
      </c>
      <c r="T689" s="15">
        <v>29.999999999999901</v>
      </c>
      <c r="U689" s="15">
        <v>0.67</v>
      </c>
      <c r="V689" s="15">
        <v>1.6399999999999899</v>
      </c>
      <c r="W689" s="15">
        <v>4.91</v>
      </c>
      <c r="X689" s="15">
        <v>4.91</v>
      </c>
      <c r="Z689" s="1">
        <v>16.2</v>
      </c>
      <c r="AA689" s="1">
        <v>765.59999999999991</v>
      </c>
      <c r="AC689" s="1">
        <v>100.00000000000364</v>
      </c>
      <c r="AD689" s="1">
        <v>20400</v>
      </c>
      <c r="AE689" s="1">
        <v>13.600000000000001</v>
      </c>
      <c r="AF689" s="1">
        <v>53</v>
      </c>
      <c r="AG689" s="71"/>
      <c r="AJ689" s="1">
        <v>1.4</v>
      </c>
      <c r="AL689" s="23">
        <v>0</v>
      </c>
      <c r="BF689" s="110">
        <v>6</v>
      </c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52"/>
      <c r="BZ689" s="15"/>
      <c r="CA689" s="15"/>
      <c r="CB689" s="25"/>
      <c r="CC689" s="15"/>
      <c r="CD689" s="15"/>
      <c r="CE689" s="15"/>
      <c r="CF689" s="15"/>
      <c r="CG689" s="40">
        <v>11.912857142857144</v>
      </c>
      <c r="CH689" s="40">
        <v>50.888571428571424</v>
      </c>
      <c r="CI689" s="40">
        <v>1.06</v>
      </c>
      <c r="CJ689" s="40">
        <v>13.141428571428573</v>
      </c>
      <c r="CK689" s="40">
        <v>21.32</v>
      </c>
      <c r="CL689" s="40">
        <v>0</v>
      </c>
      <c r="CM689" s="40">
        <v>1.5757142857142858</v>
      </c>
      <c r="CO689" s="6"/>
      <c r="CP689" s="6"/>
      <c r="CS689" s="1">
        <f t="shared" si="346"/>
        <v>18.62</v>
      </c>
      <c r="CT689" s="1">
        <f t="shared" si="347"/>
        <v>0</v>
      </c>
      <c r="CU689" s="1">
        <f t="shared" si="348"/>
        <v>16.2</v>
      </c>
      <c r="CV689" s="1">
        <f t="shared" si="349"/>
        <v>0</v>
      </c>
      <c r="CW689" s="1">
        <f t="shared" si="350"/>
        <v>0</v>
      </c>
      <c r="CX689" s="1">
        <f t="shared" si="351"/>
        <v>0</v>
      </c>
      <c r="CY689" s="1"/>
      <c r="CZ689" s="1"/>
      <c r="DA689" s="1"/>
      <c r="DB689" s="1"/>
      <c r="DC689" s="1"/>
      <c r="DD689" s="1"/>
      <c r="DH689" s="1">
        <f t="shared" si="359"/>
        <v>29.999999999999901</v>
      </c>
      <c r="DI689" s="1">
        <f t="shared" si="360"/>
        <v>305.44999999999902</v>
      </c>
      <c r="DJ689" s="1">
        <f t="shared" si="361"/>
        <v>259.63249999999914</v>
      </c>
      <c r="DK689" s="1">
        <f t="shared" si="362"/>
        <v>390.97599999999875</v>
      </c>
      <c r="DL689" s="23">
        <f t="shared" si="377"/>
        <v>351.87839999999886</v>
      </c>
      <c r="DM689" s="1" t="str">
        <f t="shared" si="363"/>
        <v/>
      </c>
      <c r="DN689" s="1" t="str">
        <f t="shared" si="364"/>
        <v/>
      </c>
      <c r="DO689" s="1">
        <f t="shared" si="365"/>
        <v>100.00000000000364</v>
      </c>
      <c r="DP689" s="1">
        <f t="shared" si="366"/>
        <v>53</v>
      </c>
      <c r="DR689" s="1">
        <f t="shared" si="378"/>
        <v>17315.995499999979</v>
      </c>
      <c r="DS689" s="1">
        <f t="shared" si="379"/>
        <v>21649.160959999968</v>
      </c>
      <c r="DT689" s="1">
        <f t="shared" si="374"/>
        <v>24877.127807999968</v>
      </c>
      <c r="DZ689" s="1">
        <f t="shared" si="375"/>
        <v>21961.139999999974</v>
      </c>
      <c r="EK689" s="1">
        <f t="shared" si="376"/>
        <v>72.719999999999928</v>
      </c>
    </row>
    <row r="690" spans="1:142" ht="12" customHeight="1">
      <c r="A690" s="1">
        <f t="shared" si="352"/>
        <v>33</v>
      </c>
      <c r="B690" s="4">
        <f t="shared" si="353"/>
        <v>41404</v>
      </c>
      <c r="C690" s="4">
        <f t="shared" si="354"/>
        <v>41410</v>
      </c>
      <c r="D690" s="5" t="s">
        <v>85</v>
      </c>
      <c r="E690" s="1">
        <v>11</v>
      </c>
      <c r="F690" s="5" t="s">
        <v>52</v>
      </c>
      <c r="G690" s="5" t="s">
        <v>51</v>
      </c>
      <c r="H690" s="5" t="s">
        <v>253</v>
      </c>
      <c r="I690" s="5"/>
      <c r="J690" s="5"/>
      <c r="K690" s="15">
        <v>9.4</v>
      </c>
      <c r="L690" s="1">
        <f t="shared" si="367"/>
        <v>738.94999999999902</v>
      </c>
      <c r="M690" s="15">
        <v>7.0000000000000007E-2</v>
      </c>
      <c r="N690" s="15">
        <v>217.34</v>
      </c>
      <c r="P690" s="1">
        <f t="shared" si="368"/>
        <v>22178.479999999974</v>
      </c>
      <c r="Q690" s="109">
        <f t="shared" si="345"/>
        <v>21903.429999999975</v>
      </c>
      <c r="T690" s="15">
        <v>23</v>
      </c>
      <c r="U690" s="15">
        <v>0.47999999999999898</v>
      </c>
      <c r="V690" s="15">
        <v>2.31</v>
      </c>
      <c r="W690" s="15"/>
      <c r="X690" s="15"/>
      <c r="Z690" s="1">
        <v>12.3</v>
      </c>
      <c r="AA690" s="1">
        <v>777.89999999999986</v>
      </c>
      <c r="AC690" s="1">
        <v>200</v>
      </c>
      <c r="AD690" s="1">
        <v>20600</v>
      </c>
      <c r="AE690" s="1">
        <v>13.799999999999999</v>
      </c>
      <c r="AF690" s="1">
        <v>45</v>
      </c>
      <c r="AG690" s="71"/>
      <c r="AJ690" s="1">
        <v>1.1000000000000001</v>
      </c>
      <c r="AL690" s="23">
        <v>0</v>
      </c>
      <c r="BF690" s="110">
        <v>6</v>
      </c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52"/>
      <c r="BZ690" s="15"/>
      <c r="CA690" s="15"/>
      <c r="CB690" s="25"/>
      <c r="CC690" s="15"/>
      <c r="CD690" s="15"/>
      <c r="CE690" s="15"/>
      <c r="CF690" s="15"/>
      <c r="CG690" s="40">
        <v>12.858571428571427</v>
      </c>
      <c r="CH690" s="40">
        <v>51.79</v>
      </c>
      <c r="CI690" s="40">
        <v>1.0457142857142858</v>
      </c>
      <c r="CJ690" s="40">
        <v>11.762857142857143</v>
      </c>
      <c r="CK690" s="40">
        <v>18.54</v>
      </c>
      <c r="CL690" s="40">
        <v>0</v>
      </c>
      <c r="CM690" s="40">
        <v>1.2842857142857143</v>
      </c>
      <c r="CO690" s="6"/>
      <c r="CP690" s="6"/>
      <c r="CS690" s="1">
        <f t="shared" si="346"/>
        <v>9.4</v>
      </c>
      <c r="CT690" s="1">
        <f t="shared" si="347"/>
        <v>0</v>
      </c>
      <c r="CU690" s="1">
        <f t="shared" si="348"/>
        <v>12.3</v>
      </c>
      <c r="CV690" s="1">
        <f t="shared" si="349"/>
        <v>0</v>
      </c>
      <c r="CW690" s="1">
        <f t="shared" si="350"/>
        <v>0</v>
      </c>
      <c r="CX690" s="1">
        <f t="shared" si="351"/>
        <v>0</v>
      </c>
      <c r="CY690" s="1"/>
      <c r="CZ690" s="1"/>
      <c r="DA690" s="1"/>
      <c r="DB690" s="1"/>
      <c r="DC690" s="1"/>
      <c r="DD690" s="1"/>
      <c r="DH690" s="1">
        <f t="shared" si="359"/>
        <v>23</v>
      </c>
      <c r="DI690" s="1">
        <f t="shared" si="360"/>
        <v>217.34</v>
      </c>
      <c r="DJ690" s="1">
        <f t="shared" si="361"/>
        <v>184.739</v>
      </c>
      <c r="DK690" s="1">
        <f t="shared" si="362"/>
        <v>278.1952</v>
      </c>
      <c r="DL690" s="23">
        <f t="shared" si="377"/>
        <v>250.37568000000002</v>
      </c>
      <c r="DM690" s="1" t="str">
        <f t="shared" si="363"/>
        <v/>
      </c>
      <c r="DN690" s="1" t="str">
        <f t="shared" si="364"/>
        <v/>
      </c>
      <c r="DO690" s="1">
        <f t="shared" si="365"/>
        <v>200</v>
      </c>
      <c r="DP690" s="1">
        <f t="shared" si="366"/>
        <v>45</v>
      </c>
      <c r="DR690" s="1">
        <f t="shared" si="378"/>
        <v>17500.73449999998</v>
      </c>
      <c r="DS690" s="1">
        <f t="shared" si="379"/>
        <v>21899.536639999969</v>
      </c>
      <c r="DT690" s="1">
        <f t="shared" si="374"/>
        <v>25127.503487999969</v>
      </c>
      <c r="DZ690" s="1">
        <f t="shared" si="375"/>
        <v>22178.479999999974</v>
      </c>
      <c r="EK690" s="1">
        <f t="shared" si="376"/>
        <v>72.789999999999921</v>
      </c>
    </row>
    <row r="691" spans="1:142" ht="12" customHeight="1">
      <c r="A691" s="1">
        <f t="shared" si="352"/>
        <v>34</v>
      </c>
      <c r="B691" s="4">
        <f t="shared" si="353"/>
        <v>41411</v>
      </c>
      <c r="C691" s="4">
        <f t="shared" si="354"/>
        <v>41417</v>
      </c>
      <c r="D691" s="5" t="s">
        <v>85</v>
      </c>
      <c r="E691" s="1">
        <v>11</v>
      </c>
      <c r="F691" s="5" t="s">
        <v>52</v>
      </c>
      <c r="G691" s="5" t="s">
        <v>51</v>
      </c>
      <c r="H691" s="5" t="s">
        <v>253</v>
      </c>
      <c r="I691" s="5"/>
      <c r="J691" s="5"/>
      <c r="K691" s="15">
        <v>9.7799999999999905</v>
      </c>
      <c r="L691" s="1">
        <f t="shared" si="367"/>
        <v>748.729999999999</v>
      </c>
      <c r="M691" s="15">
        <v>0.05</v>
      </c>
      <c r="N691" s="15">
        <v>210.229999999999</v>
      </c>
      <c r="P691" s="1">
        <f t="shared" si="368"/>
        <v>22388.709999999974</v>
      </c>
      <c r="Q691" s="109">
        <f t="shared" si="345"/>
        <v>22113.659999999974</v>
      </c>
      <c r="T691" s="15">
        <v>25</v>
      </c>
      <c r="U691" s="15">
        <v>0.54</v>
      </c>
      <c r="V691" s="15">
        <v>2.1499999999999901</v>
      </c>
      <c r="W691" s="15">
        <v>5.7</v>
      </c>
      <c r="X691" s="15">
        <v>5.7</v>
      </c>
      <c r="Z691" s="1">
        <v>7.6000000000000005</v>
      </c>
      <c r="AA691" s="1">
        <v>785.49999999999989</v>
      </c>
      <c r="AC691" s="1">
        <v>100</v>
      </c>
      <c r="AD691" s="1">
        <v>20700</v>
      </c>
      <c r="AE691" s="1">
        <v>14</v>
      </c>
      <c r="AF691" s="1">
        <v>37</v>
      </c>
      <c r="AG691" s="71"/>
      <c r="AJ691" s="1">
        <v>0.8</v>
      </c>
      <c r="AL691" s="23">
        <v>0</v>
      </c>
      <c r="BF691" s="110">
        <v>6</v>
      </c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52"/>
      <c r="BZ691" s="15"/>
      <c r="CA691" s="15"/>
      <c r="CB691" s="25"/>
      <c r="CC691" s="15"/>
      <c r="CD691" s="15"/>
      <c r="CE691" s="15"/>
      <c r="CF691" s="15"/>
      <c r="CG691" s="40">
        <v>14.55857142857143</v>
      </c>
      <c r="CH691" s="40">
        <v>57.211428571428577</v>
      </c>
      <c r="CI691" s="40">
        <v>0.88285714285714278</v>
      </c>
      <c r="CJ691" s="40">
        <v>10.261428571428571</v>
      </c>
      <c r="CK691" s="40">
        <v>15.91</v>
      </c>
      <c r="CL691" s="40">
        <v>0</v>
      </c>
      <c r="CM691" s="40">
        <v>1.2657142857142856</v>
      </c>
      <c r="CO691" s="6"/>
      <c r="CP691" s="6"/>
      <c r="CS691" s="1">
        <f t="shared" si="346"/>
        <v>9.7799999999999905</v>
      </c>
      <c r="CT691" s="1">
        <f t="shared" si="347"/>
        <v>0</v>
      </c>
      <c r="CU691" s="1">
        <f t="shared" si="348"/>
        <v>7.6000000000000005</v>
      </c>
      <c r="CV691" s="1">
        <f t="shared" si="349"/>
        <v>0</v>
      </c>
      <c r="CW691" s="1">
        <f t="shared" si="350"/>
        <v>0</v>
      </c>
      <c r="CX691" s="1">
        <f t="shared" si="351"/>
        <v>0</v>
      </c>
      <c r="CY691" s="1"/>
      <c r="CZ691" s="1"/>
      <c r="DA691" s="1"/>
      <c r="DB691" s="1"/>
      <c r="DC691" s="1"/>
      <c r="DD691" s="1"/>
      <c r="DH691" s="1">
        <f t="shared" si="359"/>
        <v>25</v>
      </c>
      <c r="DI691" s="1">
        <f t="shared" si="360"/>
        <v>210.229999999999</v>
      </c>
      <c r="DJ691" s="1">
        <f t="shared" si="361"/>
        <v>178.69549999999913</v>
      </c>
      <c r="DK691" s="1">
        <f t="shared" si="362"/>
        <v>269.0943999999987</v>
      </c>
      <c r="DL691" s="23">
        <f t="shared" si="377"/>
        <v>242.18495999999882</v>
      </c>
      <c r="DM691" s="1" t="str">
        <f t="shared" si="363"/>
        <v/>
      </c>
      <c r="DN691" s="1" t="str">
        <f t="shared" si="364"/>
        <v/>
      </c>
      <c r="DO691" s="1">
        <f t="shared" si="365"/>
        <v>100</v>
      </c>
      <c r="DP691" s="1">
        <f t="shared" si="366"/>
        <v>37</v>
      </c>
      <c r="DR691" s="1">
        <f t="shared" si="378"/>
        <v>17679.429999999978</v>
      </c>
      <c r="DS691" s="1">
        <f t="shared" si="379"/>
        <v>22141.721599999968</v>
      </c>
      <c r="DT691" s="1">
        <f t="shared" si="374"/>
        <v>25369.688447999968</v>
      </c>
      <c r="DZ691" s="1">
        <f t="shared" si="375"/>
        <v>22388.709999999974</v>
      </c>
      <c r="EK691" s="1">
        <f t="shared" si="376"/>
        <v>72.839999999999918</v>
      </c>
    </row>
    <row r="692" spans="1:142" ht="12" customHeight="1">
      <c r="A692" s="1">
        <f t="shared" si="352"/>
        <v>35</v>
      </c>
      <c r="B692" s="4">
        <f t="shared" si="353"/>
        <v>41418</v>
      </c>
      <c r="C692" s="4">
        <f t="shared" si="354"/>
        <v>41424</v>
      </c>
      <c r="D692" s="5" t="s">
        <v>85</v>
      </c>
      <c r="E692" s="1">
        <v>11</v>
      </c>
      <c r="F692" s="5" t="s">
        <v>52</v>
      </c>
      <c r="G692" s="5" t="s">
        <v>51</v>
      </c>
      <c r="H692" s="5" t="s">
        <v>253</v>
      </c>
      <c r="I692" s="5"/>
      <c r="J692" s="5"/>
      <c r="K692" s="15">
        <v>10.7799999999999</v>
      </c>
      <c r="L692" s="1">
        <f t="shared" si="367"/>
        <v>759.50999999999885</v>
      </c>
      <c r="M692" s="15">
        <v>0.08</v>
      </c>
      <c r="N692" s="15">
        <v>205.68</v>
      </c>
      <c r="P692" s="1">
        <f t="shared" si="368"/>
        <v>22594.389999999974</v>
      </c>
      <c r="Q692" s="109">
        <f t="shared" si="345"/>
        <v>22319.339999999975</v>
      </c>
      <c r="T692" s="15">
        <v>25</v>
      </c>
      <c r="U692" s="15">
        <v>0.54</v>
      </c>
      <c r="V692" s="15">
        <v>1.9099999999999899</v>
      </c>
      <c r="W692" s="15">
        <v>5.27</v>
      </c>
      <c r="X692" s="15">
        <v>5.27</v>
      </c>
      <c r="Z692" s="1">
        <v>3.5999999999999996</v>
      </c>
      <c r="AA692" s="1">
        <v>789.09999999999991</v>
      </c>
      <c r="AC692" s="1">
        <v>100</v>
      </c>
      <c r="AD692" s="1">
        <v>20800</v>
      </c>
      <c r="AE692" s="1">
        <v>14.1</v>
      </c>
      <c r="AF692" s="1">
        <v>24</v>
      </c>
      <c r="AG692" s="71"/>
      <c r="AJ692" s="1">
        <v>0.3</v>
      </c>
      <c r="AK692" s="1">
        <f>AE692/(AD692/1000)</f>
        <v>0.67788461538461531</v>
      </c>
      <c r="AL692" s="23">
        <v>0</v>
      </c>
      <c r="BF692" s="110">
        <v>6</v>
      </c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52"/>
      <c r="BZ692" s="15"/>
      <c r="CA692" s="15"/>
      <c r="CB692" s="25"/>
      <c r="CC692" s="15"/>
      <c r="CD692" s="15"/>
      <c r="CE692" s="15"/>
      <c r="CF692" s="15"/>
      <c r="CG692" s="40">
        <v>14.38</v>
      </c>
      <c r="CH692" s="40">
        <v>52.214285714285715</v>
      </c>
      <c r="CI692" s="40">
        <v>1.077142857142857</v>
      </c>
      <c r="CJ692" s="40">
        <v>7.8142857142857141</v>
      </c>
      <c r="CK692" s="40">
        <v>17.049999999999997</v>
      </c>
      <c r="CL692" s="40">
        <v>0</v>
      </c>
      <c r="CM692" s="40">
        <v>1.705714285714286</v>
      </c>
      <c r="CO692" s="6"/>
      <c r="CP692" s="6"/>
      <c r="CS692" s="1">
        <f t="shared" si="346"/>
        <v>10.7799999999999</v>
      </c>
      <c r="CT692" s="1">
        <f t="shared" si="347"/>
        <v>0</v>
      </c>
      <c r="CU692" s="1">
        <f t="shared" si="348"/>
        <v>3.5999999999999996</v>
      </c>
      <c r="CV692" s="1">
        <f t="shared" si="349"/>
        <v>0</v>
      </c>
      <c r="CW692" s="1">
        <f t="shared" si="350"/>
        <v>0</v>
      </c>
      <c r="CX692" s="1">
        <f t="shared" si="351"/>
        <v>0</v>
      </c>
      <c r="CY692" s="1"/>
      <c r="CZ692" s="1"/>
      <c r="DA692" s="1"/>
      <c r="DB692" s="1"/>
      <c r="DC692" s="1"/>
      <c r="DD692" s="1"/>
      <c r="DH692" s="1">
        <f t="shared" si="359"/>
        <v>25</v>
      </c>
      <c r="DI692" s="1">
        <f t="shared" si="360"/>
        <v>205.68</v>
      </c>
      <c r="DJ692" s="1">
        <f t="shared" si="361"/>
        <v>174.828</v>
      </c>
      <c r="DK692" s="1">
        <f t="shared" si="362"/>
        <v>263.2704</v>
      </c>
      <c r="DL692" s="23">
        <f t="shared" si="377"/>
        <v>236.94336000000001</v>
      </c>
      <c r="DM692" s="1" t="str">
        <f t="shared" si="363"/>
        <v/>
      </c>
      <c r="DN692" s="1" t="str">
        <f t="shared" si="364"/>
        <v/>
      </c>
      <c r="DO692" s="1">
        <f t="shared" si="365"/>
        <v>100</v>
      </c>
      <c r="DP692" s="1">
        <f t="shared" si="366"/>
        <v>24</v>
      </c>
      <c r="DQ692" s="1" t="s">
        <v>382</v>
      </c>
      <c r="DR692" s="1">
        <f t="shared" si="378"/>
        <v>17854.25799999998</v>
      </c>
      <c r="DS692" s="1">
        <f t="shared" si="379"/>
        <v>22378.664959999969</v>
      </c>
      <c r="DT692" s="1">
        <f t="shared" si="374"/>
        <v>25606.631807999969</v>
      </c>
      <c r="DU692" s="1">
        <f>BC688*1000</f>
        <v>13650</v>
      </c>
      <c r="DV692" s="1">
        <f>DU692/DS692</f>
        <v>0.6099559569079861</v>
      </c>
      <c r="DW692" s="1">
        <f>DU692/DT692</f>
        <v>0.53306503183817777</v>
      </c>
      <c r="DZ692" s="1">
        <f t="shared" si="375"/>
        <v>22594.389999999974</v>
      </c>
      <c r="EA692" s="1">
        <f>DU692/DZ692</f>
        <v>0.60413226469048364</v>
      </c>
      <c r="ED692" s="1">
        <f>SUM(M670:M692)</f>
        <v>72.919999999999916</v>
      </c>
      <c r="EE692" s="1">
        <f>SUM(K670:K692)</f>
        <v>732.28999999999905</v>
      </c>
      <c r="EF692" s="1">
        <f>ED692/EE692</f>
        <v>9.9578036023979591E-2</v>
      </c>
      <c r="EK692" s="1">
        <f t="shared" si="376"/>
        <v>72.919999999999916</v>
      </c>
      <c r="EL692" s="2">
        <f>EK692/L692*100</f>
        <v>9.6009269134046988</v>
      </c>
    </row>
    <row r="693" spans="1:142" ht="12" customHeight="1">
      <c r="A693" s="1">
        <v>-17</v>
      </c>
      <c r="B693" s="4">
        <v>41053</v>
      </c>
      <c r="C693" s="4">
        <v>41060</v>
      </c>
      <c r="D693" s="5" t="s">
        <v>85</v>
      </c>
      <c r="E693" s="1">
        <v>14</v>
      </c>
      <c r="F693" s="5" t="s">
        <v>13</v>
      </c>
      <c r="BC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I693" s="1"/>
      <c r="DJ693" s="1"/>
      <c r="DK693" s="1">
        <f t="shared" ref="DK693:DK720" si="381">DI693*1.36</f>
        <v>0</v>
      </c>
      <c r="DL693" s="1">
        <f t="shared" ref="DL693:DL720" si="382">DK693*0.85</f>
        <v>0</v>
      </c>
      <c r="DT693" s="1"/>
      <c r="DZ693" s="1"/>
      <c r="EK693" s="1">
        <f t="shared" si="376"/>
        <v>72.919999999999916</v>
      </c>
    </row>
    <row r="694" spans="1:142" ht="12" customHeight="1">
      <c r="A694" s="1">
        <v>-16</v>
      </c>
      <c r="B694" s="4">
        <v>41060</v>
      </c>
      <c r="C694" s="4">
        <v>41067</v>
      </c>
      <c r="D694" s="5" t="s">
        <v>85</v>
      </c>
      <c r="E694" s="1">
        <v>14</v>
      </c>
      <c r="F694" s="5" t="s">
        <v>13</v>
      </c>
      <c r="BC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I694" s="1"/>
      <c r="DJ694" s="1"/>
      <c r="DK694" s="1">
        <f t="shared" si="381"/>
        <v>0</v>
      </c>
      <c r="DL694" s="1">
        <f t="shared" si="382"/>
        <v>0</v>
      </c>
      <c r="DT694" s="1"/>
      <c r="DZ694" s="1"/>
      <c r="EK694" s="1">
        <f t="shared" si="376"/>
        <v>72.919999999999916</v>
      </c>
    </row>
    <row r="695" spans="1:142" ht="12" customHeight="1">
      <c r="A695" s="1">
        <v>-15</v>
      </c>
      <c r="B695" s="4">
        <v>41067</v>
      </c>
      <c r="C695" s="4">
        <v>41074</v>
      </c>
      <c r="D695" s="5" t="s">
        <v>85</v>
      </c>
      <c r="E695" s="1">
        <v>14</v>
      </c>
      <c r="F695" s="5" t="s">
        <v>13</v>
      </c>
      <c r="BC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I695" s="1"/>
      <c r="DJ695" s="1"/>
      <c r="DK695" s="1">
        <f t="shared" si="381"/>
        <v>0</v>
      </c>
      <c r="DL695" s="1">
        <f t="shared" si="382"/>
        <v>0</v>
      </c>
      <c r="DT695" s="1"/>
      <c r="DZ695" s="1"/>
      <c r="EK695" s="1">
        <f t="shared" si="376"/>
        <v>72.919999999999916</v>
      </c>
    </row>
    <row r="696" spans="1:142" ht="12" customHeight="1">
      <c r="A696" s="1">
        <v>-14</v>
      </c>
      <c r="B696" s="4">
        <v>41074</v>
      </c>
      <c r="C696" s="4">
        <v>41081</v>
      </c>
      <c r="D696" s="5" t="s">
        <v>85</v>
      </c>
      <c r="E696" s="1">
        <v>14</v>
      </c>
      <c r="F696" s="5" t="s">
        <v>13</v>
      </c>
      <c r="AR696" s="1">
        <v>15.2</v>
      </c>
      <c r="BC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I696" s="1"/>
      <c r="DJ696" s="1"/>
      <c r="DK696" s="1">
        <f t="shared" si="381"/>
        <v>0</v>
      </c>
      <c r="DL696" s="1">
        <f t="shared" si="382"/>
        <v>0</v>
      </c>
      <c r="DT696" s="1"/>
      <c r="DZ696" s="1"/>
    </row>
    <row r="697" spans="1:142" ht="12" customHeight="1">
      <c r="A697" s="1">
        <v>-13</v>
      </c>
      <c r="B697" s="4">
        <v>41081</v>
      </c>
      <c r="C697" s="4">
        <v>41088</v>
      </c>
      <c r="D697" s="5" t="s">
        <v>85</v>
      </c>
      <c r="E697" s="1">
        <v>14</v>
      </c>
      <c r="F697" s="5" t="s">
        <v>13</v>
      </c>
      <c r="AR697" s="1">
        <v>5.04</v>
      </c>
      <c r="BC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I697" s="1"/>
      <c r="DJ697" s="1"/>
      <c r="DK697" s="1">
        <f t="shared" si="381"/>
        <v>0</v>
      </c>
      <c r="DL697" s="1">
        <f t="shared" si="382"/>
        <v>0</v>
      </c>
      <c r="DT697" s="1"/>
      <c r="DZ697" s="1"/>
    </row>
    <row r="698" spans="1:142" ht="12" customHeight="1">
      <c r="A698" s="1">
        <v>-12</v>
      </c>
      <c r="B698" s="4">
        <v>41088</v>
      </c>
      <c r="C698" s="4">
        <v>41095</v>
      </c>
      <c r="D698" s="5" t="s">
        <v>85</v>
      </c>
      <c r="E698" s="1">
        <v>14</v>
      </c>
      <c r="F698" s="5" t="s">
        <v>13</v>
      </c>
      <c r="AR698" s="1">
        <v>8.75</v>
      </c>
      <c r="BC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I698" s="1"/>
      <c r="DJ698" s="1"/>
      <c r="DK698" s="1">
        <f t="shared" si="381"/>
        <v>0</v>
      </c>
      <c r="DL698" s="1">
        <f t="shared" si="382"/>
        <v>0</v>
      </c>
      <c r="DT698" s="1"/>
      <c r="DZ698" s="1"/>
    </row>
    <row r="699" spans="1:142" ht="12" customHeight="1">
      <c r="A699" s="1">
        <v>-11</v>
      </c>
      <c r="B699" s="4">
        <v>41095</v>
      </c>
      <c r="C699" s="4">
        <v>41102</v>
      </c>
      <c r="D699" s="5" t="s">
        <v>85</v>
      </c>
      <c r="E699" s="1">
        <v>14</v>
      </c>
      <c r="F699" s="5" t="s">
        <v>13</v>
      </c>
      <c r="AR699" s="1">
        <v>8.75</v>
      </c>
      <c r="BC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I699" s="1"/>
      <c r="DJ699" s="1"/>
      <c r="DK699" s="1">
        <f t="shared" si="381"/>
        <v>0</v>
      </c>
      <c r="DL699" s="1">
        <f t="shared" si="382"/>
        <v>0</v>
      </c>
      <c r="DT699" s="1"/>
      <c r="DZ699" s="1"/>
    </row>
    <row r="700" spans="1:142" ht="12" customHeight="1">
      <c r="A700" s="1">
        <v>-10</v>
      </c>
      <c r="B700" s="4">
        <v>41102</v>
      </c>
      <c r="C700" s="4">
        <v>41109</v>
      </c>
      <c r="D700" s="5" t="s">
        <v>85</v>
      </c>
      <c r="E700" s="1">
        <v>14</v>
      </c>
      <c r="F700" s="5" t="s">
        <v>13</v>
      </c>
      <c r="AR700" s="1">
        <v>3.5</v>
      </c>
      <c r="BC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I700" s="1"/>
      <c r="DJ700" s="1"/>
      <c r="DK700" s="1">
        <f t="shared" si="381"/>
        <v>0</v>
      </c>
      <c r="DL700" s="1">
        <f t="shared" si="382"/>
        <v>0</v>
      </c>
      <c r="DT700" s="1"/>
      <c r="DZ700" s="1"/>
    </row>
    <row r="701" spans="1:142" ht="12" customHeight="1">
      <c r="A701" s="1">
        <v>-9</v>
      </c>
      <c r="B701" s="4">
        <v>41109</v>
      </c>
      <c r="C701" s="4">
        <v>41116</v>
      </c>
      <c r="D701" s="5" t="s">
        <v>85</v>
      </c>
      <c r="E701" s="1">
        <v>14</v>
      </c>
      <c r="F701" s="5" t="s">
        <v>13</v>
      </c>
      <c r="AR701" s="1">
        <v>3.78</v>
      </c>
      <c r="BC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I701" s="1"/>
      <c r="DJ701" s="1"/>
      <c r="DK701" s="1">
        <f t="shared" si="381"/>
        <v>0</v>
      </c>
      <c r="DL701" s="1">
        <f t="shared" si="382"/>
        <v>0</v>
      </c>
      <c r="DT701" s="1"/>
      <c r="DZ701" s="1"/>
    </row>
    <row r="702" spans="1:142" ht="12" customHeight="1">
      <c r="A702" s="1">
        <v>-8</v>
      </c>
      <c r="B702" s="4">
        <v>41116</v>
      </c>
      <c r="C702" s="4">
        <v>41123</v>
      </c>
      <c r="D702" s="5" t="s">
        <v>85</v>
      </c>
      <c r="E702" s="1">
        <v>14</v>
      </c>
      <c r="F702" s="5" t="s">
        <v>13</v>
      </c>
      <c r="AR702" s="1">
        <v>9.8000000000000007</v>
      </c>
      <c r="BC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I702" s="1"/>
      <c r="DJ702" s="1"/>
      <c r="DK702" s="1">
        <f t="shared" si="381"/>
        <v>0</v>
      </c>
      <c r="DL702" s="1">
        <f t="shared" si="382"/>
        <v>0</v>
      </c>
      <c r="DT702" s="1"/>
      <c r="DZ702" s="1"/>
    </row>
    <row r="703" spans="1:142" ht="12" customHeight="1">
      <c r="A703" s="1">
        <v>-7</v>
      </c>
      <c r="B703" s="4">
        <v>41123</v>
      </c>
      <c r="C703" s="4">
        <v>41130</v>
      </c>
      <c r="D703" s="5" t="s">
        <v>85</v>
      </c>
      <c r="E703" s="1">
        <v>14</v>
      </c>
      <c r="F703" s="5" t="s">
        <v>13</v>
      </c>
      <c r="AR703" s="1">
        <v>4.34</v>
      </c>
      <c r="BC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I703" s="1"/>
      <c r="DJ703" s="1"/>
      <c r="DK703" s="1">
        <f t="shared" si="381"/>
        <v>0</v>
      </c>
      <c r="DL703" s="1">
        <f t="shared" si="382"/>
        <v>0</v>
      </c>
      <c r="DT703" s="1"/>
      <c r="DZ703" s="1"/>
    </row>
    <row r="704" spans="1:142" ht="12" customHeight="1">
      <c r="A704" s="1">
        <v>-6</v>
      </c>
      <c r="B704" s="4">
        <v>41130</v>
      </c>
      <c r="C704" s="4">
        <v>41137</v>
      </c>
      <c r="D704" s="5" t="s">
        <v>85</v>
      </c>
      <c r="E704" s="1">
        <v>14</v>
      </c>
      <c r="F704" s="5" t="s">
        <v>13</v>
      </c>
      <c r="AR704" s="1">
        <v>6.93</v>
      </c>
      <c r="BC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I704" s="1"/>
      <c r="DJ704" s="1"/>
      <c r="DK704" s="1">
        <f t="shared" si="381"/>
        <v>0</v>
      </c>
      <c r="DL704" s="1">
        <f t="shared" si="382"/>
        <v>0</v>
      </c>
      <c r="DT704" s="1"/>
      <c r="DZ704" s="1"/>
    </row>
    <row r="705" spans="1:116" s="1" customFormat="1" ht="12" customHeight="1">
      <c r="A705" s="1">
        <v>-5</v>
      </c>
      <c r="B705" s="4">
        <v>41137</v>
      </c>
      <c r="C705" s="4">
        <v>41144</v>
      </c>
      <c r="D705" s="5" t="s">
        <v>85</v>
      </c>
      <c r="E705" s="1">
        <v>14</v>
      </c>
      <c r="F705" s="5" t="s">
        <v>13</v>
      </c>
      <c r="AL705" s="23"/>
      <c r="AM705" s="122"/>
      <c r="AN705" s="23"/>
      <c r="AO705" s="39"/>
      <c r="AP705" s="39"/>
      <c r="AQ705" s="39"/>
      <c r="AR705" s="1">
        <v>12.25</v>
      </c>
      <c r="BX705" s="39"/>
      <c r="BY705" s="41"/>
      <c r="DK705" s="1">
        <f t="shared" si="381"/>
        <v>0</v>
      </c>
      <c r="DL705" s="1">
        <f t="shared" si="382"/>
        <v>0</v>
      </c>
    </row>
    <row r="706" spans="1:116" s="1" customFormat="1" ht="12" customHeight="1">
      <c r="A706" s="1">
        <v>-4</v>
      </c>
      <c r="B706" s="4">
        <v>41144</v>
      </c>
      <c r="C706" s="4">
        <v>41151</v>
      </c>
      <c r="D706" s="5" t="s">
        <v>85</v>
      </c>
      <c r="E706" s="1">
        <v>14</v>
      </c>
      <c r="F706" s="5" t="s">
        <v>13</v>
      </c>
      <c r="AL706" s="23"/>
      <c r="AM706" s="122"/>
      <c r="AN706" s="23"/>
      <c r="AO706" s="39"/>
      <c r="AP706" s="39"/>
      <c r="AQ706" s="39"/>
      <c r="AR706" s="1">
        <v>7.77</v>
      </c>
      <c r="BX706" s="39"/>
      <c r="BY706" s="41"/>
      <c r="DK706" s="1">
        <f t="shared" si="381"/>
        <v>0</v>
      </c>
      <c r="DL706" s="1">
        <f t="shared" si="382"/>
        <v>0</v>
      </c>
    </row>
    <row r="707" spans="1:116" s="1" customFormat="1" ht="12" customHeight="1">
      <c r="A707" s="1">
        <v>-3</v>
      </c>
      <c r="B707" s="4">
        <v>41151</v>
      </c>
      <c r="C707" s="4">
        <v>41158</v>
      </c>
      <c r="D707" s="5" t="s">
        <v>85</v>
      </c>
      <c r="E707" s="1">
        <v>14</v>
      </c>
      <c r="F707" s="5" t="s">
        <v>13</v>
      </c>
      <c r="AL707" s="23"/>
      <c r="AM707" s="122"/>
      <c r="AN707" s="23"/>
      <c r="AO707" s="39"/>
      <c r="AP707" s="39"/>
      <c r="AQ707" s="39"/>
      <c r="AR707" s="1">
        <v>8.19</v>
      </c>
      <c r="BX707" s="39"/>
      <c r="BY707" s="41"/>
      <c r="DK707" s="1">
        <f t="shared" si="381"/>
        <v>0</v>
      </c>
      <c r="DL707" s="1">
        <f t="shared" si="382"/>
        <v>0</v>
      </c>
    </row>
    <row r="708" spans="1:116" s="1" customFormat="1" ht="12" customHeight="1">
      <c r="A708" s="1">
        <v>-2</v>
      </c>
      <c r="B708" s="4">
        <v>41158</v>
      </c>
      <c r="C708" s="4">
        <v>41165</v>
      </c>
      <c r="D708" s="5" t="s">
        <v>85</v>
      </c>
      <c r="E708" s="1">
        <v>14</v>
      </c>
      <c r="F708" s="5" t="s">
        <v>13</v>
      </c>
      <c r="AL708" s="23"/>
      <c r="AM708" s="122"/>
      <c r="AN708" s="23"/>
      <c r="AO708" s="39"/>
      <c r="AP708" s="39"/>
      <c r="AQ708" s="39"/>
      <c r="AR708" s="1">
        <v>15.05</v>
      </c>
      <c r="BX708" s="39"/>
      <c r="BY708" s="41"/>
      <c r="DK708" s="1">
        <f t="shared" si="381"/>
        <v>0</v>
      </c>
      <c r="DL708" s="1">
        <f t="shared" si="382"/>
        <v>0</v>
      </c>
    </row>
    <row r="709" spans="1:116" s="1" customFormat="1" ht="12" customHeight="1">
      <c r="A709" s="1">
        <v>-1</v>
      </c>
      <c r="B709" s="4">
        <v>41165</v>
      </c>
      <c r="C709" s="4">
        <v>41172</v>
      </c>
      <c r="D709" s="5" t="s">
        <v>85</v>
      </c>
      <c r="E709" s="1">
        <v>14</v>
      </c>
      <c r="F709" s="5" t="s">
        <v>13</v>
      </c>
      <c r="AL709" s="23"/>
      <c r="AM709" s="122"/>
      <c r="AN709" s="23"/>
      <c r="AO709" s="39"/>
      <c r="AP709" s="39"/>
      <c r="AQ709" s="39"/>
      <c r="AR709" s="1">
        <v>32.9</v>
      </c>
      <c r="BX709" s="39"/>
      <c r="BY709" s="41"/>
      <c r="DK709" s="1">
        <f t="shared" si="381"/>
        <v>0</v>
      </c>
      <c r="DL709" s="1">
        <f t="shared" si="382"/>
        <v>0</v>
      </c>
    </row>
    <row r="710" spans="1:116" s="1" customFormat="1" ht="12" customHeight="1">
      <c r="A710" s="1">
        <v>0</v>
      </c>
      <c r="B710" s="4">
        <v>41172</v>
      </c>
      <c r="C710" s="4">
        <v>41179</v>
      </c>
      <c r="D710" s="5" t="s">
        <v>85</v>
      </c>
      <c r="E710" s="1">
        <v>14</v>
      </c>
      <c r="F710" s="5" t="s">
        <v>13</v>
      </c>
      <c r="AL710" s="23"/>
      <c r="AM710" s="122"/>
      <c r="AN710" s="23"/>
      <c r="AO710" s="39"/>
      <c r="AP710" s="39"/>
      <c r="AQ710" s="39"/>
      <c r="AR710" s="1">
        <v>47.04</v>
      </c>
      <c r="BX710" s="39"/>
      <c r="BY710" s="41"/>
      <c r="DK710" s="1">
        <f t="shared" si="381"/>
        <v>0</v>
      </c>
      <c r="DL710" s="1">
        <f t="shared" si="382"/>
        <v>0</v>
      </c>
    </row>
    <row r="711" spans="1:116" s="1" customFormat="1" ht="12" customHeight="1">
      <c r="A711" s="10">
        <v>1</v>
      </c>
      <c r="B711" s="4">
        <v>41180</v>
      </c>
      <c r="C711" s="4">
        <v>41186</v>
      </c>
      <c r="D711" s="5" t="s">
        <v>85</v>
      </c>
      <c r="E711" s="1">
        <v>14</v>
      </c>
      <c r="F711" s="5" t="s">
        <v>13</v>
      </c>
      <c r="G711" s="5" t="s">
        <v>52</v>
      </c>
      <c r="H711" s="5" t="s">
        <v>252</v>
      </c>
      <c r="I711" s="25" t="s">
        <v>100</v>
      </c>
      <c r="K711" s="15">
        <v>34.630000000000003</v>
      </c>
      <c r="L711" s="1">
        <f>K711</f>
        <v>34.630000000000003</v>
      </c>
      <c r="M711" s="15">
        <v>18.96</v>
      </c>
      <c r="N711" s="15">
        <v>1002.63</v>
      </c>
      <c r="P711" s="1">
        <f>N711</f>
        <v>1002.63</v>
      </c>
      <c r="Q711" s="109" t="str">
        <f t="shared" ref="Q711:Q745" si="383">IF(AND($BF711=1,$BF710=0),$BE711,IF($BF711=0,"",N711+Q710))</f>
        <v/>
      </c>
      <c r="T711" s="15">
        <v>77</v>
      </c>
      <c r="U711" s="15">
        <v>3.71</v>
      </c>
      <c r="V711" s="15">
        <v>2.8999999999999901</v>
      </c>
      <c r="W711" s="15"/>
      <c r="X711" s="15"/>
      <c r="AL711" s="31">
        <v>0</v>
      </c>
      <c r="AM711" s="122"/>
      <c r="AN711" s="23"/>
      <c r="AO711" s="39"/>
      <c r="AP711" s="39"/>
      <c r="AQ711" s="39"/>
      <c r="AR711" s="1">
        <v>48.02</v>
      </c>
      <c r="CG711" s="39"/>
      <c r="CH711" s="39"/>
      <c r="CI711" s="39"/>
      <c r="CJ711" s="39"/>
      <c r="CK711" s="39"/>
      <c r="CL711" s="39"/>
      <c r="CM711" s="39"/>
      <c r="CO711" s="6"/>
      <c r="CP711" s="6"/>
      <c r="CS711" s="1">
        <f t="shared" ref="CS711:CS745" si="384">K711</f>
        <v>34.630000000000003</v>
      </c>
      <c r="CT711" s="1">
        <f t="shared" ref="CT711:CT745" si="385">BM711</f>
        <v>0</v>
      </c>
      <c r="CU711" s="1">
        <f t="shared" ref="CU711:CU745" si="386">Z711</f>
        <v>0</v>
      </c>
      <c r="CV711" s="1">
        <f t="shared" ref="CV711:CV745" si="387">BI711</f>
        <v>0</v>
      </c>
      <c r="CW711" s="1">
        <f t="shared" ref="CW711:CW745" si="388">BZ711</f>
        <v>0</v>
      </c>
      <c r="CX711" s="1">
        <f t="shared" ref="CX711:CX745" si="389">BY711</f>
        <v>0</v>
      </c>
      <c r="CY711" s="25"/>
      <c r="CZ711" s="25"/>
      <c r="DA711" s="25"/>
      <c r="DK711" s="1">
        <f t="shared" si="381"/>
        <v>0</v>
      </c>
      <c r="DL711" s="1">
        <f t="shared" si="382"/>
        <v>0</v>
      </c>
    </row>
    <row r="712" spans="1:116" s="1" customFormat="1" ht="12" customHeight="1">
      <c r="A712" s="1">
        <f t="shared" ref="A712:A745" si="390">A711+1</f>
        <v>2</v>
      </c>
      <c r="B712" s="4">
        <f t="shared" ref="B712:B745" si="391">B711+7</f>
        <v>41187</v>
      </c>
      <c r="C712" s="4">
        <f t="shared" ref="C712:C745" si="392">C711+7</f>
        <v>41193</v>
      </c>
      <c r="D712" s="5" t="s">
        <v>85</v>
      </c>
      <c r="E712" s="1">
        <v>14</v>
      </c>
      <c r="F712" s="5" t="s">
        <v>13</v>
      </c>
      <c r="G712" s="5" t="s">
        <v>52</v>
      </c>
      <c r="H712" s="5" t="s">
        <v>252</v>
      </c>
      <c r="I712" s="5"/>
      <c r="J712" s="5"/>
      <c r="K712" s="15">
        <v>43.02</v>
      </c>
      <c r="L712" s="1">
        <f t="shared" ref="L712:L720" si="393">L711+K712</f>
        <v>77.650000000000006</v>
      </c>
      <c r="M712" s="15">
        <v>15.1099999999999</v>
      </c>
      <c r="N712" s="15">
        <v>1136.79</v>
      </c>
      <c r="P712" s="1">
        <f t="shared" ref="P712:P720" si="394">P711+N712</f>
        <v>2139.42</v>
      </c>
      <c r="Q712" s="109" t="str">
        <f t="shared" si="383"/>
        <v/>
      </c>
      <c r="T712" s="15">
        <v>77</v>
      </c>
      <c r="U712" s="15">
        <v>3.71</v>
      </c>
      <c r="V712" s="15">
        <v>2.64</v>
      </c>
      <c r="W712" s="15">
        <v>34.909999999999997</v>
      </c>
      <c r="X712" s="15">
        <v>69.14</v>
      </c>
      <c r="AL712" s="31">
        <v>0</v>
      </c>
      <c r="AM712" s="122"/>
      <c r="AN712" s="23"/>
      <c r="AO712" s="39"/>
      <c r="AP712" s="39"/>
      <c r="AQ712" s="39"/>
      <c r="AR712" s="1">
        <v>49.98</v>
      </c>
      <c r="BF712" s="110">
        <v>0</v>
      </c>
      <c r="CG712" s="39">
        <f t="shared" ref="CG712:CM721" si="395">CG677</f>
        <v>0</v>
      </c>
      <c r="CH712" s="39">
        <f t="shared" si="395"/>
        <v>0</v>
      </c>
      <c r="CI712" s="39">
        <f t="shared" si="395"/>
        <v>0</v>
      </c>
      <c r="CJ712" s="39">
        <f t="shared" si="395"/>
        <v>0</v>
      </c>
      <c r="CK712" s="39">
        <f t="shared" si="395"/>
        <v>0</v>
      </c>
      <c r="CL712" s="39">
        <f t="shared" si="395"/>
        <v>0</v>
      </c>
      <c r="CM712" s="39">
        <f t="shared" si="395"/>
        <v>0</v>
      </c>
      <c r="CO712" s="6"/>
      <c r="CP712" s="6"/>
      <c r="CS712" s="1">
        <f t="shared" si="384"/>
        <v>43.02</v>
      </c>
      <c r="CT712" s="1">
        <f t="shared" si="385"/>
        <v>0</v>
      </c>
      <c r="CU712" s="1">
        <f t="shared" si="386"/>
        <v>0</v>
      </c>
      <c r="CV712" s="1">
        <f t="shared" si="387"/>
        <v>0</v>
      </c>
      <c r="CW712" s="1">
        <f t="shared" si="388"/>
        <v>0</v>
      </c>
      <c r="CX712" s="1">
        <f t="shared" si="389"/>
        <v>0</v>
      </c>
      <c r="DC712" s="25"/>
      <c r="DK712" s="1">
        <f t="shared" si="381"/>
        <v>0</v>
      </c>
      <c r="DL712" s="1">
        <f t="shared" si="382"/>
        <v>0</v>
      </c>
    </row>
    <row r="713" spans="1:116" s="1" customFormat="1" ht="12" customHeight="1">
      <c r="A713" s="1">
        <f t="shared" si="390"/>
        <v>3</v>
      </c>
      <c r="B713" s="4">
        <f t="shared" si="391"/>
        <v>41194</v>
      </c>
      <c r="C713" s="4">
        <f t="shared" si="392"/>
        <v>41200</v>
      </c>
      <c r="D713" s="5" t="s">
        <v>85</v>
      </c>
      <c r="E713" s="1">
        <v>14</v>
      </c>
      <c r="F713" s="5" t="s">
        <v>13</v>
      </c>
      <c r="G713" s="5" t="s">
        <v>52</v>
      </c>
      <c r="H713" s="5" t="s">
        <v>252</v>
      </c>
      <c r="I713" s="5"/>
      <c r="J713" s="5"/>
      <c r="K713" s="15">
        <v>41.979999999999897</v>
      </c>
      <c r="L713" s="1">
        <f t="shared" si="393"/>
        <v>119.62999999999991</v>
      </c>
      <c r="M713" s="15">
        <v>6.9</v>
      </c>
      <c r="N713" s="15">
        <v>920.42999999999904</v>
      </c>
      <c r="P713" s="1">
        <f t="shared" si="394"/>
        <v>3059.849999999999</v>
      </c>
      <c r="Q713" s="109">
        <f t="shared" si="383"/>
        <v>5040</v>
      </c>
      <c r="T713" s="15">
        <v>77</v>
      </c>
      <c r="U713" s="15">
        <v>3.71</v>
      </c>
      <c r="V713" s="15">
        <v>2.1899999999999902</v>
      </c>
      <c r="W713" s="15"/>
      <c r="X713" s="15"/>
      <c r="AL713" s="31">
        <v>26.92</v>
      </c>
      <c r="AM713" s="122">
        <v>73</v>
      </c>
      <c r="AN713" s="23">
        <v>73</v>
      </c>
      <c r="AO713" s="39"/>
      <c r="AP713" s="39"/>
      <c r="AQ713" s="39"/>
      <c r="AR713" s="1">
        <v>49.98</v>
      </c>
      <c r="AT713" s="1">
        <v>5.04</v>
      </c>
      <c r="AV713" s="15">
        <v>0.95</v>
      </c>
      <c r="AW713" s="15">
        <v>1.6</v>
      </c>
      <c r="AX713" s="15">
        <v>1.26</v>
      </c>
      <c r="AY713" s="15">
        <v>0.68</v>
      </c>
      <c r="AZ713" s="27"/>
      <c r="BD713" s="1">
        <v>95</v>
      </c>
      <c r="BE713" s="1">
        <v>5040</v>
      </c>
      <c r="BF713" s="110">
        <v>1</v>
      </c>
      <c r="CG713" s="39">
        <f t="shared" si="395"/>
        <v>0</v>
      </c>
      <c r="CH713" s="39">
        <f t="shared" si="395"/>
        <v>0</v>
      </c>
      <c r="CI713" s="39">
        <f t="shared" si="395"/>
        <v>0</v>
      </c>
      <c r="CJ713" s="39">
        <f t="shared" si="395"/>
        <v>0</v>
      </c>
      <c r="CK713" s="39">
        <f t="shared" si="395"/>
        <v>0</v>
      </c>
      <c r="CL713" s="39">
        <f t="shared" si="395"/>
        <v>0</v>
      </c>
      <c r="CM713" s="39">
        <f t="shared" si="395"/>
        <v>0</v>
      </c>
      <c r="CO713" s="6"/>
      <c r="CP713" s="6"/>
      <c r="CS713" s="1">
        <f t="shared" si="384"/>
        <v>41.979999999999897</v>
      </c>
      <c r="CT713" s="1">
        <f t="shared" si="385"/>
        <v>0</v>
      </c>
      <c r="CU713" s="1">
        <f t="shared" si="386"/>
        <v>0</v>
      </c>
      <c r="CV713" s="1">
        <f t="shared" si="387"/>
        <v>0</v>
      </c>
      <c r="CW713" s="1">
        <f t="shared" si="388"/>
        <v>0</v>
      </c>
      <c r="CX713" s="1">
        <f t="shared" si="389"/>
        <v>0</v>
      </c>
      <c r="DC713" s="25"/>
      <c r="DK713" s="1">
        <f t="shared" si="381"/>
        <v>0</v>
      </c>
      <c r="DL713" s="1">
        <f t="shared" si="382"/>
        <v>0</v>
      </c>
    </row>
    <row r="714" spans="1:116" s="1" customFormat="1" ht="12" customHeight="1">
      <c r="A714" s="1">
        <f t="shared" si="390"/>
        <v>4</v>
      </c>
      <c r="B714" s="4">
        <f t="shared" si="391"/>
        <v>41201</v>
      </c>
      <c r="C714" s="4">
        <f t="shared" si="392"/>
        <v>41207</v>
      </c>
      <c r="D714" s="5" t="s">
        <v>85</v>
      </c>
      <c r="E714" s="1">
        <v>14</v>
      </c>
      <c r="F714" s="5" t="s">
        <v>13</v>
      </c>
      <c r="G714" s="5" t="s">
        <v>52</v>
      </c>
      <c r="H714" s="5" t="s">
        <v>252</v>
      </c>
      <c r="I714" s="5"/>
      <c r="J714" s="5"/>
      <c r="K714" s="15">
        <v>41.189999999999898</v>
      </c>
      <c r="L714" s="1">
        <f t="shared" si="393"/>
        <v>160.81999999999982</v>
      </c>
      <c r="M714" s="15">
        <v>0.45</v>
      </c>
      <c r="N714" s="15">
        <v>1330.93</v>
      </c>
      <c r="P714" s="1">
        <f t="shared" si="394"/>
        <v>4390.7799999999988</v>
      </c>
      <c r="Q714" s="109">
        <f t="shared" si="383"/>
        <v>6370.93</v>
      </c>
      <c r="T714" s="15">
        <v>79</v>
      </c>
      <c r="U714" s="15">
        <v>4</v>
      </c>
      <c r="V714" s="15">
        <v>3.23</v>
      </c>
      <c r="W714" s="15">
        <v>34.93</v>
      </c>
      <c r="X714" s="15">
        <v>71.040000000000006</v>
      </c>
      <c r="AL714" s="31">
        <v>0</v>
      </c>
      <c r="AM714" s="122">
        <v>34</v>
      </c>
      <c r="AN714" s="23">
        <v>34</v>
      </c>
      <c r="AO714" s="39"/>
      <c r="AP714" s="39"/>
      <c r="AQ714" s="39"/>
      <c r="AR714" s="1">
        <v>54.88</v>
      </c>
      <c r="BF714" s="110">
        <v>1</v>
      </c>
      <c r="CG714" s="39">
        <f t="shared" si="395"/>
        <v>0</v>
      </c>
      <c r="CH714" s="39">
        <f t="shared" si="395"/>
        <v>0</v>
      </c>
      <c r="CI714" s="39">
        <f t="shared" si="395"/>
        <v>0</v>
      </c>
      <c r="CJ714" s="39">
        <f t="shared" si="395"/>
        <v>0</v>
      </c>
      <c r="CK714" s="39">
        <f t="shared" si="395"/>
        <v>0</v>
      </c>
      <c r="CL714" s="39">
        <f t="shared" si="395"/>
        <v>0</v>
      </c>
      <c r="CM714" s="39">
        <f t="shared" si="395"/>
        <v>0</v>
      </c>
      <c r="CO714" s="6"/>
      <c r="CP714" s="6"/>
      <c r="CS714" s="1">
        <f t="shared" si="384"/>
        <v>41.189999999999898</v>
      </c>
      <c r="CT714" s="1">
        <f t="shared" si="385"/>
        <v>0</v>
      </c>
      <c r="CU714" s="1">
        <f t="shared" si="386"/>
        <v>0</v>
      </c>
      <c r="CV714" s="1">
        <f t="shared" si="387"/>
        <v>0</v>
      </c>
      <c r="CW714" s="1">
        <f t="shared" si="388"/>
        <v>0</v>
      </c>
      <c r="CX714" s="1">
        <f t="shared" si="389"/>
        <v>0</v>
      </c>
      <c r="DC714" s="25"/>
      <c r="DK714" s="1">
        <f t="shared" si="381"/>
        <v>0</v>
      </c>
      <c r="DL714" s="1">
        <f t="shared" si="382"/>
        <v>0</v>
      </c>
    </row>
    <row r="715" spans="1:116" s="1" customFormat="1" ht="12" customHeight="1">
      <c r="A715" s="1">
        <f t="shared" si="390"/>
        <v>5</v>
      </c>
      <c r="B715" s="4">
        <f t="shared" si="391"/>
        <v>41208</v>
      </c>
      <c r="C715" s="4">
        <f t="shared" si="392"/>
        <v>41214</v>
      </c>
      <c r="D715" s="5" t="s">
        <v>85</v>
      </c>
      <c r="E715" s="1">
        <v>14</v>
      </c>
      <c r="F715" s="5" t="s">
        <v>13</v>
      </c>
      <c r="G715" s="5" t="s">
        <v>52</v>
      </c>
      <c r="H715" s="5" t="s">
        <v>252</v>
      </c>
      <c r="I715" s="5"/>
      <c r="J715" s="5"/>
      <c r="K715" s="15">
        <v>52.02</v>
      </c>
      <c r="L715" s="1">
        <f t="shared" si="393"/>
        <v>212.83999999999983</v>
      </c>
      <c r="M715" s="15">
        <v>1.29</v>
      </c>
      <c r="N715" s="15">
        <v>1812.03</v>
      </c>
      <c r="P715" s="1">
        <f t="shared" si="394"/>
        <v>6202.8099999999986</v>
      </c>
      <c r="Q715" s="109">
        <f t="shared" si="383"/>
        <v>8182.96</v>
      </c>
      <c r="T715" s="15">
        <v>79</v>
      </c>
      <c r="U715" s="15">
        <v>4</v>
      </c>
      <c r="V715" s="15">
        <v>3.48</v>
      </c>
      <c r="W715" s="15"/>
      <c r="X715" s="15"/>
      <c r="AL715" s="31">
        <v>4.57</v>
      </c>
      <c r="AM715" s="122">
        <v>35</v>
      </c>
      <c r="AN715" s="23">
        <v>35</v>
      </c>
      <c r="AO715" s="39"/>
      <c r="AP715" s="39"/>
      <c r="AQ715" s="39"/>
      <c r="AR715" s="1">
        <v>57.82</v>
      </c>
      <c r="AT715" s="1">
        <v>8.2100000000000009</v>
      </c>
      <c r="AV715" s="15">
        <v>0.94</v>
      </c>
      <c r="AW715" s="15">
        <v>3.47</v>
      </c>
      <c r="AX715" s="15">
        <v>4.9000000000000004</v>
      </c>
      <c r="AY715" s="15">
        <v>0.72</v>
      </c>
      <c r="AZ715" s="15">
        <v>367.9</v>
      </c>
      <c r="BA715" s="25"/>
      <c r="BB715" s="25"/>
      <c r="BC715" s="25"/>
      <c r="BD715" s="25">
        <v>94</v>
      </c>
      <c r="BE715" s="1">
        <v>8210</v>
      </c>
      <c r="BF715" s="110">
        <v>2</v>
      </c>
      <c r="BG715" s="25"/>
      <c r="BH715" s="25"/>
      <c r="BJ715" s="25"/>
      <c r="BK715" s="25"/>
      <c r="BL715" s="25"/>
      <c r="BM715" s="25"/>
      <c r="BN715" s="25"/>
      <c r="CG715" s="39">
        <f t="shared" si="395"/>
        <v>0</v>
      </c>
      <c r="CH715" s="39">
        <f t="shared" si="395"/>
        <v>0</v>
      </c>
      <c r="CI715" s="39">
        <f t="shared" si="395"/>
        <v>0</v>
      </c>
      <c r="CJ715" s="39">
        <f t="shared" si="395"/>
        <v>0</v>
      </c>
      <c r="CK715" s="39">
        <f t="shared" si="395"/>
        <v>0</v>
      </c>
      <c r="CL715" s="39">
        <f t="shared" si="395"/>
        <v>0</v>
      </c>
      <c r="CM715" s="39">
        <f t="shared" si="395"/>
        <v>0</v>
      </c>
      <c r="CO715" s="6"/>
      <c r="CP715" s="6"/>
      <c r="CS715" s="1">
        <f t="shared" si="384"/>
        <v>52.02</v>
      </c>
      <c r="CT715" s="1">
        <f t="shared" si="385"/>
        <v>0</v>
      </c>
      <c r="CU715" s="1">
        <f t="shared" si="386"/>
        <v>0</v>
      </c>
      <c r="CV715" s="1">
        <f t="shared" si="387"/>
        <v>0</v>
      </c>
      <c r="CW715" s="1">
        <f t="shared" si="388"/>
        <v>0</v>
      </c>
      <c r="CX715" s="1">
        <f t="shared" si="389"/>
        <v>0</v>
      </c>
      <c r="DC715" s="25"/>
      <c r="DK715" s="1">
        <f t="shared" si="381"/>
        <v>0</v>
      </c>
      <c r="DL715" s="1">
        <f t="shared" si="382"/>
        <v>0</v>
      </c>
    </row>
    <row r="716" spans="1:116" s="1" customFormat="1" ht="12" customHeight="1">
      <c r="A716" s="1">
        <f t="shared" si="390"/>
        <v>6</v>
      </c>
      <c r="B716" s="4">
        <f t="shared" si="391"/>
        <v>41215</v>
      </c>
      <c r="C716" s="4">
        <f t="shared" si="392"/>
        <v>41221</v>
      </c>
      <c r="D716" s="5" t="s">
        <v>85</v>
      </c>
      <c r="E716" s="1">
        <v>14</v>
      </c>
      <c r="F716" s="5" t="s">
        <v>13</v>
      </c>
      <c r="G716" s="5" t="s">
        <v>52</v>
      </c>
      <c r="H716" s="5" t="s">
        <v>252</v>
      </c>
      <c r="I716" s="5"/>
      <c r="J716" s="5"/>
      <c r="K716" s="15">
        <v>50.95</v>
      </c>
      <c r="L716" s="1">
        <f t="shared" si="393"/>
        <v>263.78999999999985</v>
      </c>
      <c r="M716" s="15">
        <v>11.6999999999999</v>
      </c>
      <c r="N716" s="15">
        <v>1479.5799999999899</v>
      </c>
      <c r="P716" s="1">
        <f t="shared" si="394"/>
        <v>7682.3899999999885</v>
      </c>
      <c r="Q716" s="109">
        <f t="shared" si="383"/>
        <v>9662.53999999999</v>
      </c>
      <c r="T716" s="15">
        <v>78</v>
      </c>
      <c r="U716" s="15">
        <v>3.9199999999999902</v>
      </c>
      <c r="V716" s="15">
        <v>2.8999999999999901</v>
      </c>
      <c r="W716" s="15">
        <v>34.950000000000003</v>
      </c>
      <c r="X716" s="15">
        <v>70.17</v>
      </c>
      <c r="AL716" s="31">
        <v>3.81</v>
      </c>
      <c r="AM716" s="122">
        <v>45</v>
      </c>
      <c r="AN716" s="23">
        <v>45</v>
      </c>
      <c r="AO716" s="39"/>
      <c r="AP716" s="39"/>
      <c r="AQ716" s="39"/>
      <c r="AR716" s="1">
        <v>59.78</v>
      </c>
      <c r="BA716" s="28"/>
      <c r="BB716" s="28"/>
      <c r="BC716" s="25"/>
      <c r="BD716" s="25"/>
      <c r="BF716" s="110">
        <v>2</v>
      </c>
      <c r="BG716" s="25"/>
      <c r="CG716" s="39">
        <f t="shared" si="395"/>
        <v>0</v>
      </c>
      <c r="CH716" s="39">
        <f t="shared" si="395"/>
        <v>0</v>
      </c>
      <c r="CI716" s="39">
        <f t="shared" si="395"/>
        <v>0</v>
      </c>
      <c r="CJ716" s="39">
        <f t="shared" si="395"/>
        <v>0</v>
      </c>
      <c r="CK716" s="39">
        <f t="shared" si="395"/>
        <v>0</v>
      </c>
      <c r="CL716" s="39">
        <f t="shared" si="395"/>
        <v>0</v>
      </c>
      <c r="CM716" s="39">
        <f t="shared" si="395"/>
        <v>0</v>
      </c>
      <c r="CO716" s="6"/>
      <c r="CP716" s="6"/>
      <c r="CS716" s="1">
        <f t="shared" si="384"/>
        <v>50.95</v>
      </c>
      <c r="CT716" s="1">
        <f t="shared" si="385"/>
        <v>0</v>
      </c>
      <c r="CU716" s="1">
        <f t="shared" si="386"/>
        <v>0</v>
      </c>
      <c r="CV716" s="1">
        <f t="shared" si="387"/>
        <v>0</v>
      </c>
      <c r="CW716" s="1">
        <f t="shared" si="388"/>
        <v>0</v>
      </c>
      <c r="CX716" s="1">
        <f t="shared" si="389"/>
        <v>0</v>
      </c>
      <c r="DC716" s="25"/>
      <c r="DK716" s="1">
        <f t="shared" si="381"/>
        <v>0</v>
      </c>
      <c r="DL716" s="1">
        <f t="shared" si="382"/>
        <v>0</v>
      </c>
    </row>
    <row r="717" spans="1:116" s="1" customFormat="1" ht="12" customHeight="1">
      <c r="A717" s="1">
        <f t="shared" si="390"/>
        <v>7</v>
      </c>
      <c r="B717" s="4">
        <f t="shared" si="391"/>
        <v>41222</v>
      </c>
      <c r="C717" s="4">
        <f t="shared" si="392"/>
        <v>41228</v>
      </c>
      <c r="D717" s="5" t="s">
        <v>85</v>
      </c>
      <c r="E717" s="1">
        <v>14</v>
      </c>
      <c r="F717" s="5" t="s">
        <v>13</v>
      </c>
      <c r="G717" s="5" t="s">
        <v>52</v>
      </c>
      <c r="H717" s="5" t="s">
        <v>252</v>
      </c>
      <c r="I717" s="5"/>
      <c r="J717" s="5"/>
      <c r="K717" s="15">
        <v>55.06</v>
      </c>
      <c r="L717" s="1">
        <f t="shared" si="393"/>
        <v>318.84999999999985</v>
      </c>
      <c r="M717" s="15">
        <v>12.35</v>
      </c>
      <c r="N717" s="15">
        <v>1593.46</v>
      </c>
      <c r="P717" s="1">
        <f t="shared" si="394"/>
        <v>9275.8499999999876</v>
      </c>
      <c r="Q717" s="109">
        <f t="shared" si="383"/>
        <v>11255.999999999989</v>
      </c>
      <c r="T717" s="15">
        <v>78</v>
      </c>
      <c r="U717" s="15">
        <v>3.9199999999999902</v>
      </c>
      <c r="V717" s="15">
        <v>2.89</v>
      </c>
      <c r="W717" s="15"/>
      <c r="X717" s="15"/>
      <c r="AL717" s="31">
        <v>0.5</v>
      </c>
      <c r="AM717" s="122">
        <v>60</v>
      </c>
      <c r="AN717" s="23">
        <v>60</v>
      </c>
      <c r="AO717" s="39"/>
      <c r="AP717" s="39"/>
      <c r="AQ717" s="39"/>
      <c r="AR717" s="1">
        <v>56.42</v>
      </c>
      <c r="BA717" s="25"/>
      <c r="BB717" s="25"/>
      <c r="BC717" s="25"/>
      <c r="BD717" s="25"/>
      <c r="BF717" s="110">
        <v>2</v>
      </c>
      <c r="BG717" s="25"/>
      <c r="CG717" s="39">
        <f t="shared" si="395"/>
        <v>0</v>
      </c>
      <c r="CH717" s="39">
        <f t="shared" si="395"/>
        <v>0</v>
      </c>
      <c r="CI717" s="39">
        <f t="shared" si="395"/>
        <v>0</v>
      </c>
      <c r="CJ717" s="39">
        <f t="shared" si="395"/>
        <v>0</v>
      </c>
      <c r="CK717" s="39">
        <f t="shared" si="395"/>
        <v>0</v>
      </c>
      <c r="CL717" s="39">
        <f t="shared" si="395"/>
        <v>0</v>
      </c>
      <c r="CM717" s="39">
        <f t="shared" si="395"/>
        <v>0</v>
      </c>
      <c r="CO717" s="6"/>
      <c r="CP717" s="6"/>
      <c r="CS717" s="1">
        <f t="shared" si="384"/>
        <v>55.06</v>
      </c>
      <c r="CT717" s="1">
        <f t="shared" si="385"/>
        <v>0</v>
      </c>
      <c r="CU717" s="1">
        <f t="shared" si="386"/>
        <v>0</v>
      </c>
      <c r="CV717" s="1">
        <f t="shared" si="387"/>
        <v>0</v>
      </c>
      <c r="CW717" s="1">
        <f t="shared" si="388"/>
        <v>0</v>
      </c>
      <c r="CX717" s="1">
        <f t="shared" si="389"/>
        <v>0</v>
      </c>
      <c r="DC717" s="25"/>
      <c r="DK717" s="1">
        <f t="shared" si="381"/>
        <v>0</v>
      </c>
      <c r="DL717" s="1">
        <f t="shared" si="382"/>
        <v>0</v>
      </c>
    </row>
    <row r="718" spans="1:116" s="1" customFormat="1" ht="12" customHeight="1">
      <c r="A718" s="1">
        <f t="shared" si="390"/>
        <v>8</v>
      </c>
      <c r="B718" s="4">
        <f t="shared" si="391"/>
        <v>41229</v>
      </c>
      <c r="C718" s="4">
        <f t="shared" si="392"/>
        <v>41235</v>
      </c>
      <c r="D718" s="5" t="s">
        <v>85</v>
      </c>
      <c r="E718" s="1">
        <v>14</v>
      </c>
      <c r="F718" s="5" t="s">
        <v>13</v>
      </c>
      <c r="G718" s="5" t="s">
        <v>52</v>
      </c>
      <c r="H718" s="5" t="s">
        <v>252</v>
      </c>
      <c r="I718" s="5"/>
      <c r="J718" s="5"/>
      <c r="K718" s="15">
        <v>62.53</v>
      </c>
      <c r="L718" s="1">
        <f t="shared" si="393"/>
        <v>381.37999999999988</v>
      </c>
      <c r="M718" s="15">
        <v>2.8399999999999901</v>
      </c>
      <c r="N718" s="15">
        <v>1673.5899999999899</v>
      </c>
      <c r="P718" s="1">
        <f t="shared" si="394"/>
        <v>10949.439999999977</v>
      </c>
      <c r="Q718" s="109">
        <f t="shared" si="383"/>
        <v>12929.589999999978</v>
      </c>
      <c r="T718" s="15">
        <v>68</v>
      </c>
      <c r="U718" s="15">
        <v>2.5699999999999901</v>
      </c>
      <c r="V718" s="15">
        <v>2.68</v>
      </c>
      <c r="W718" s="15">
        <v>26.91</v>
      </c>
      <c r="X718" s="15">
        <v>45.91</v>
      </c>
      <c r="AL718" s="31">
        <v>0.25</v>
      </c>
      <c r="AM718" s="122">
        <v>55</v>
      </c>
      <c r="AN718" s="23">
        <v>55</v>
      </c>
      <c r="AO718" s="39"/>
      <c r="AP718" s="39"/>
      <c r="AQ718" s="39"/>
      <c r="AR718" s="1">
        <v>44.8</v>
      </c>
      <c r="AT718" s="1">
        <v>15.2</v>
      </c>
      <c r="AV718" s="15">
        <v>0.87</v>
      </c>
      <c r="AW718" s="15">
        <v>6.41</v>
      </c>
      <c r="AX718" s="15">
        <v>2.5</v>
      </c>
      <c r="AY718" s="15">
        <v>0.72</v>
      </c>
      <c r="AZ718" s="15">
        <v>125.1</v>
      </c>
      <c r="BA718" s="25"/>
      <c r="BB718" s="25"/>
      <c r="BC718" s="25"/>
      <c r="BD718" s="25">
        <v>87</v>
      </c>
      <c r="BE718" s="1">
        <v>15200</v>
      </c>
      <c r="BF718" s="110">
        <v>3</v>
      </c>
      <c r="BG718" s="25"/>
      <c r="CG718" s="39">
        <f t="shared" si="395"/>
        <v>0</v>
      </c>
      <c r="CH718" s="39">
        <f t="shared" si="395"/>
        <v>0</v>
      </c>
      <c r="CI718" s="39">
        <f t="shared" si="395"/>
        <v>0</v>
      </c>
      <c r="CJ718" s="39">
        <f t="shared" si="395"/>
        <v>0</v>
      </c>
      <c r="CK718" s="39">
        <f t="shared" si="395"/>
        <v>0</v>
      </c>
      <c r="CL718" s="39">
        <f t="shared" si="395"/>
        <v>0</v>
      </c>
      <c r="CM718" s="39">
        <f t="shared" si="395"/>
        <v>0</v>
      </c>
      <c r="CO718" s="6"/>
      <c r="CP718" s="6"/>
      <c r="CS718" s="1">
        <f t="shared" si="384"/>
        <v>62.53</v>
      </c>
      <c r="CT718" s="1">
        <f t="shared" si="385"/>
        <v>0</v>
      </c>
      <c r="CU718" s="1">
        <f t="shared" si="386"/>
        <v>0</v>
      </c>
      <c r="CV718" s="1">
        <f t="shared" si="387"/>
        <v>0</v>
      </c>
      <c r="CW718" s="1">
        <f t="shared" si="388"/>
        <v>0</v>
      </c>
      <c r="CX718" s="1">
        <f t="shared" si="389"/>
        <v>0</v>
      </c>
      <c r="DC718" s="25"/>
      <c r="DK718" s="1">
        <f t="shared" si="381"/>
        <v>0</v>
      </c>
      <c r="DL718" s="1">
        <f t="shared" si="382"/>
        <v>0</v>
      </c>
    </row>
    <row r="719" spans="1:116" s="1" customFormat="1" ht="12" customHeight="1">
      <c r="A719" s="1">
        <f t="shared" si="390"/>
        <v>9</v>
      </c>
      <c r="B719" s="4">
        <f t="shared" si="391"/>
        <v>41236</v>
      </c>
      <c r="C719" s="4">
        <f t="shared" si="392"/>
        <v>41242</v>
      </c>
      <c r="D719" s="5" t="s">
        <v>85</v>
      </c>
      <c r="E719" s="1">
        <v>14</v>
      </c>
      <c r="F719" s="5" t="s">
        <v>13</v>
      </c>
      <c r="G719" s="5" t="s">
        <v>52</v>
      </c>
      <c r="H719" s="5" t="s">
        <v>252</v>
      </c>
      <c r="I719" s="5"/>
      <c r="J719" s="5"/>
      <c r="K719" s="15">
        <v>67.180000000000007</v>
      </c>
      <c r="L719" s="1">
        <f t="shared" si="393"/>
        <v>448.55999999999989</v>
      </c>
      <c r="M719" s="15">
        <v>0.38</v>
      </c>
      <c r="N719" s="15">
        <v>1587.94</v>
      </c>
      <c r="P719" s="1">
        <f t="shared" si="394"/>
        <v>12537.379999999977</v>
      </c>
      <c r="Q719" s="109">
        <f t="shared" si="383"/>
        <v>14517.529999999979</v>
      </c>
      <c r="T719" s="15">
        <v>68</v>
      </c>
      <c r="U719" s="15">
        <v>2.5699999999999901</v>
      </c>
      <c r="V719" s="15">
        <v>2.3599999999999901</v>
      </c>
      <c r="W719" s="15"/>
      <c r="X719" s="15"/>
      <c r="AL719" s="31">
        <v>0</v>
      </c>
      <c r="AM719" s="122"/>
      <c r="AN719" s="23"/>
      <c r="AO719" s="39"/>
      <c r="AP719" s="39"/>
      <c r="AQ719" s="39"/>
      <c r="BA719" s="28"/>
      <c r="BB719" s="28"/>
      <c r="BC719" s="25"/>
      <c r="BD719" s="25"/>
      <c r="BF719" s="110">
        <v>3</v>
      </c>
      <c r="BG719" s="25"/>
      <c r="CG719" s="39">
        <f t="shared" si="395"/>
        <v>0</v>
      </c>
      <c r="CH719" s="39">
        <f t="shared" si="395"/>
        <v>0</v>
      </c>
      <c r="CI719" s="39">
        <f t="shared" si="395"/>
        <v>0</v>
      </c>
      <c r="CJ719" s="39">
        <f t="shared" si="395"/>
        <v>0</v>
      </c>
      <c r="CK719" s="39">
        <f t="shared" si="395"/>
        <v>0</v>
      </c>
      <c r="CL719" s="39">
        <f t="shared" si="395"/>
        <v>0</v>
      </c>
      <c r="CM719" s="39">
        <f t="shared" si="395"/>
        <v>0</v>
      </c>
      <c r="CO719" s="6"/>
      <c r="CP719" s="6"/>
      <c r="CS719" s="1">
        <f t="shared" si="384"/>
        <v>67.180000000000007</v>
      </c>
      <c r="CT719" s="1">
        <f t="shared" si="385"/>
        <v>0</v>
      </c>
      <c r="CU719" s="1">
        <f t="shared" si="386"/>
        <v>0</v>
      </c>
      <c r="CV719" s="1">
        <f t="shared" si="387"/>
        <v>0</v>
      </c>
      <c r="CW719" s="1">
        <f t="shared" si="388"/>
        <v>0</v>
      </c>
      <c r="CX719" s="1">
        <f t="shared" si="389"/>
        <v>0</v>
      </c>
      <c r="DC719" s="25"/>
      <c r="DK719" s="1">
        <f t="shared" si="381"/>
        <v>0</v>
      </c>
      <c r="DL719" s="1">
        <f t="shared" si="382"/>
        <v>0</v>
      </c>
    </row>
    <row r="720" spans="1:116" s="1" customFormat="1" ht="12" customHeight="1">
      <c r="A720" s="1">
        <f t="shared" si="390"/>
        <v>10</v>
      </c>
      <c r="B720" s="4">
        <f t="shared" si="391"/>
        <v>41243</v>
      </c>
      <c r="C720" s="4">
        <f t="shared" si="392"/>
        <v>41249</v>
      </c>
      <c r="D720" s="5" t="s">
        <v>85</v>
      </c>
      <c r="E720" s="1">
        <v>14</v>
      </c>
      <c r="F720" s="5" t="s">
        <v>13</v>
      </c>
      <c r="G720" s="5" t="s">
        <v>52</v>
      </c>
      <c r="H720" s="5" t="s">
        <v>252</v>
      </c>
      <c r="I720" s="5"/>
      <c r="J720" s="25" t="s">
        <v>101</v>
      </c>
      <c r="K720" s="15">
        <v>12.39</v>
      </c>
      <c r="L720" s="1">
        <f t="shared" si="393"/>
        <v>460.94999999999987</v>
      </c>
      <c r="M720" s="15">
        <v>0.60999999999999899</v>
      </c>
      <c r="N720" s="15">
        <v>281.54000000000002</v>
      </c>
      <c r="P720" s="1">
        <f t="shared" si="394"/>
        <v>12818.919999999978</v>
      </c>
      <c r="Q720" s="109">
        <f t="shared" si="383"/>
        <v>14799.06999999998</v>
      </c>
      <c r="T720" s="15">
        <v>14.999999999999899</v>
      </c>
      <c r="U720" s="15">
        <v>0.29999999999999899</v>
      </c>
      <c r="V720" s="15">
        <v>2.27</v>
      </c>
      <c r="W720" s="15">
        <v>0.71</v>
      </c>
      <c r="X720" s="15">
        <v>0.71</v>
      </c>
      <c r="AL720" s="31">
        <v>56.13</v>
      </c>
      <c r="AM720" s="122"/>
      <c r="AN720" s="23"/>
      <c r="AO720" s="39"/>
      <c r="AP720" s="39"/>
      <c r="AQ720" s="39"/>
      <c r="BA720" s="25"/>
      <c r="BB720" s="25"/>
      <c r="BC720" s="25"/>
      <c r="BD720" s="25"/>
      <c r="BF720" s="110">
        <v>3</v>
      </c>
      <c r="BG720" s="25"/>
      <c r="CG720" s="39">
        <f t="shared" si="395"/>
        <v>15.51</v>
      </c>
      <c r="CH720" s="39">
        <f t="shared" si="395"/>
        <v>55.737142857142864</v>
      </c>
      <c r="CI720" s="39">
        <f t="shared" si="395"/>
        <v>1.0542857142857143</v>
      </c>
      <c r="CJ720" s="39">
        <f t="shared" si="395"/>
        <v>16.767142857142858</v>
      </c>
      <c r="CK720" s="39">
        <f t="shared" si="395"/>
        <v>25.419999999999998</v>
      </c>
      <c r="CL720" s="39">
        <f t="shared" si="395"/>
        <v>0</v>
      </c>
      <c r="CM720" s="39">
        <f t="shared" si="395"/>
        <v>1.2314285714285713</v>
      </c>
      <c r="CO720" s="6"/>
      <c r="CP720" s="6"/>
      <c r="CS720" s="1">
        <f t="shared" si="384"/>
        <v>12.39</v>
      </c>
      <c r="CT720" s="1">
        <f t="shared" si="385"/>
        <v>0</v>
      </c>
      <c r="CU720" s="1">
        <f t="shared" si="386"/>
        <v>0</v>
      </c>
      <c r="CV720" s="1">
        <f t="shared" si="387"/>
        <v>0</v>
      </c>
      <c r="CW720" s="1">
        <f t="shared" si="388"/>
        <v>0</v>
      </c>
      <c r="CX720" s="1">
        <f t="shared" si="389"/>
        <v>0</v>
      </c>
      <c r="DC720" s="25"/>
      <c r="DK720" s="1">
        <f t="shared" si="381"/>
        <v>0</v>
      </c>
      <c r="DL720" s="1">
        <f t="shared" si="382"/>
        <v>0</v>
      </c>
    </row>
    <row r="721" spans="1:141" ht="12" customHeight="1">
      <c r="A721" s="71">
        <f t="shared" si="390"/>
        <v>11</v>
      </c>
      <c r="B721" s="72">
        <f t="shared" si="391"/>
        <v>41250</v>
      </c>
      <c r="C721" s="72">
        <f t="shared" si="392"/>
        <v>41256</v>
      </c>
      <c r="D721" s="74" t="s">
        <v>85</v>
      </c>
      <c r="E721" s="71">
        <v>14</v>
      </c>
      <c r="F721" s="74" t="s">
        <v>52</v>
      </c>
      <c r="G721" s="74" t="s">
        <v>51</v>
      </c>
      <c r="H721" s="74" t="s">
        <v>253</v>
      </c>
      <c r="I721" s="71" t="s">
        <v>113</v>
      </c>
      <c r="J721" s="74"/>
      <c r="K721" s="76">
        <v>24.559999999999899</v>
      </c>
      <c r="L721" s="71">
        <f>K721</f>
        <v>24.559999999999899</v>
      </c>
      <c r="M721" s="76">
        <v>0.01</v>
      </c>
      <c r="N721" s="76">
        <v>299.68</v>
      </c>
      <c r="O721" s="71"/>
      <c r="P721" s="71"/>
      <c r="Q721" s="77">
        <f t="shared" si="383"/>
        <v>15098.74999999998</v>
      </c>
      <c r="R721" s="71"/>
      <c r="S721" s="71"/>
      <c r="T721" s="76">
        <v>14.999999999999899</v>
      </c>
      <c r="U721" s="76">
        <v>0.29999999999999899</v>
      </c>
      <c r="V721" s="76">
        <v>1.22</v>
      </c>
      <c r="W721" s="76"/>
      <c r="X721" s="76"/>
      <c r="Y721" s="71"/>
      <c r="Z721" s="71">
        <v>4.4000000000000004</v>
      </c>
      <c r="AA721" s="71">
        <v>4.4000000000000004</v>
      </c>
      <c r="AB721" s="71"/>
      <c r="AC721" s="71">
        <v>0</v>
      </c>
      <c r="AD721" s="71">
        <v>0</v>
      </c>
      <c r="AE721" s="71">
        <v>0</v>
      </c>
      <c r="AF721" s="71">
        <v>2</v>
      </c>
      <c r="AG721" s="71"/>
      <c r="AH721" s="71"/>
      <c r="AI721" s="71"/>
      <c r="AJ721" s="71">
        <v>0</v>
      </c>
      <c r="AK721" s="71"/>
      <c r="AL721" s="75">
        <v>1.02</v>
      </c>
      <c r="AM721" s="77"/>
      <c r="AN721" s="71"/>
      <c r="AO721" s="77"/>
      <c r="AP721" s="77"/>
      <c r="AQ721" s="77"/>
      <c r="AR721" s="71"/>
      <c r="AS721" s="71"/>
      <c r="AT721" s="71">
        <v>12.9</v>
      </c>
      <c r="AU721" s="71"/>
      <c r="AV721" s="71"/>
      <c r="AW721" s="71"/>
      <c r="AX721" s="71"/>
      <c r="AY721" s="71"/>
      <c r="AZ721" s="71"/>
      <c r="BA721" s="71"/>
      <c r="BB721" s="71"/>
      <c r="BD721" s="71"/>
      <c r="BE721" s="71">
        <v>12900</v>
      </c>
      <c r="BF721" s="111">
        <v>4</v>
      </c>
      <c r="BG721" s="71"/>
      <c r="BH721" s="71"/>
      <c r="BI721" s="71"/>
      <c r="BJ721" s="71"/>
      <c r="BK721" s="71"/>
      <c r="BL721" s="71"/>
      <c r="BM721" s="71"/>
      <c r="BN721" s="71"/>
      <c r="BO721" s="71"/>
      <c r="BP721" s="71"/>
      <c r="BQ721" s="71"/>
      <c r="BR721" s="71"/>
      <c r="BS721" s="71"/>
      <c r="BT721" s="71"/>
      <c r="BU721" s="71"/>
      <c r="BV721" s="71"/>
      <c r="BW721" s="71"/>
      <c r="BX721" s="71"/>
      <c r="BY721" s="71">
        <v>17.024353999999999</v>
      </c>
      <c r="BZ721" s="71"/>
      <c r="CA721" s="71"/>
      <c r="CB721" s="71"/>
      <c r="CC721" s="71"/>
      <c r="CD721" s="71"/>
      <c r="CE721" s="71"/>
      <c r="CF721" s="71"/>
      <c r="CG721" s="77">
        <f t="shared" si="395"/>
        <v>19.134285714285713</v>
      </c>
      <c r="CH721" s="77">
        <f t="shared" si="395"/>
        <v>55.631428571428572</v>
      </c>
      <c r="CI721" s="77">
        <f t="shared" si="395"/>
        <v>1.2857142857142858</v>
      </c>
      <c r="CJ721" s="77">
        <f t="shared" si="395"/>
        <v>13.659999999999998</v>
      </c>
      <c r="CK721" s="77">
        <f t="shared" si="395"/>
        <v>25.159999999999997</v>
      </c>
      <c r="CL721" s="77">
        <f t="shared" si="395"/>
        <v>0</v>
      </c>
      <c r="CM721" s="77">
        <f t="shared" si="395"/>
        <v>1.4285714285714288</v>
      </c>
      <c r="CN721" s="71"/>
      <c r="CO721" s="79"/>
      <c r="CP721" s="79"/>
      <c r="CQ721" s="71"/>
      <c r="CR721" s="71"/>
      <c r="CS721" s="1">
        <f t="shared" si="384"/>
        <v>24.559999999999899</v>
      </c>
      <c r="CT721" s="1">
        <f t="shared" si="385"/>
        <v>0</v>
      </c>
      <c r="CU721" s="1">
        <f t="shared" si="386"/>
        <v>4.4000000000000004</v>
      </c>
      <c r="CV721" s="1">
        <f t="shared" si="387"/>
        <v>0</v>
      </c>
      <c r="CW721" s="1">
        <f t="shared" si="388"/>
        <v>0</v>
      </c>
      <c r="CX721" s="1">
        <f t="shared" si="389"/>
        <v>17.024353999999999</v>
      </c>
      <c r="CY721" s="71">
        <f>CS721</f>
        <v>24.559999999999899</v>
      </c>
      <c r="CZ721" s="71"/>
      <c r="DA721" s="71"/>
      <c r="DB721" s="71"/>
      <c r="DC721" s="71"/>
      <c r="DD721" s="71">
        <f>CX721</f>
        <v>17.024353999999999</v>
      </c>
      <c r="DH721" s="1">
        <f t="shared" ref="DH721:DH745" si="396">T721</f>
        <v>14.999999999999899</v>
      </c>
      <c r="DI721" s="1">
        <f t="shared" ref="DI721:DI745" si="397">N721</f>
        <v>299.68</v>
      </c>
      <c r="DJ721" s="1">
        <f t="shared" ref="DJ721:DJ745" si="398">DI721*0.85</f>
        <v>254.72800000000001</v>
      </c>
      <c r="DK721" s="1">
        <f t="shared" ref="DK721:DK745" si="399">DI721*1.28</f>
        <v>383.59040000000005</v>
      </c>
      <c r="DL721" s="23">
        <f>DK721*(DH721*0.005+0.55)</f>
        <v>239.74399999999986</v>
      </c>
      <c r="DM721" s="1">
        <f t="shared" ref="DM721:DM745" si="400">IF(BE721="","",BE721)</f>
        <v>12900</v>
      </c>
      <c r="DN721" s="1" t="str">
        <f t="shared" ref="DN721:DN745" si="401">IF(BD721="","",BD721)</f>
        <v/>
      </c>
      <c r="DO721" s="1">
        <f t="shared" ref="DO721:DO745" si="402">AC721</f>
        <v>0</v>
      </c>
      <c r="DP721" s="1">
        <f t="shared" ref="DP721:DP745" si="403">AF721</f>
        <v>2</v>
      </c>
      <c r="DT721" s="130">
        <f>DL721</f>
        <v>239.74399999999986</v>
      </c>
      <c r="EK721" s="1">
        <f>M721</f>
        <v>0.01</v>
      </c>
    </row>
    <row r="722" spans="1:141" ht="12" customHeight="1">
      <c r="A722" s="1">
        <f t="shared" si="390"/>
        <v>12</v>
      </c>
      <c r="B722" s="4">
        <f t="shared" si="391"/>
        <v>41257</v>
      </c>
      <c r="C722" s="4">
        <f t="shared" si="392"/>
        <v>41263</v>
      </c>
      <c r="D722" s="5" t="s">
        <v>85</v>
      </c>
      <c r="E722" s="1">
        <v>14</v>
      </c>
      <c r="F722" s="5" t="s">
        <v>52</v>
      </c>
      <c r="G722" s="5" t="s">
        <v>51</v>
      </c>
      <c r="H722" s="5" t="s">
        <v>253</v>
      </c>
      <c r="I722" s="5"/>
      <c r="J722" s="5"/>
      <c r="K722" s="15">
        <v>26.989999999999899</v>
      </c>
      <c r="L722" s="1">
        <f t="shared" ref="L722:L745" si="404">L721+K722</f>
        <v>51.549999999999798</v>
      </c>
      <c r="M722" s="15">
        <v>0</v>
      </c>
      <c r="N722" s="15">
        <v>5.15</v>
      </c>
      <c r="P722" s="1">
        <f>N722</f>
        <v>5.15</v>
      </c>
      <c r="Q722" s="109" t="str">
        <f t="shared" si="383"/>
        <v/>
      </c>
      <c r="T722" s="15">
        <v>0</v>
      </c>
      <c r="U722" s="15">
        <v>0.1</v>
      </c>
      <c r="V722" s="15">
        <v>0.02</v>
      </c>
      <c r="W722" s="15">
        <v>0.11</v>
      </c>
      <c r="X722" s="15">
        <v>0.11</v>
      </c>
      <c r="Z722" s="1">
        <v>13.1</v>
      </c>
      <c r="AA722" s="1">
        <v>17.5</v>
      </c>
      <c r="AC722" s="1">
        <v>100</v>
      </c>
      <c r="AD722" s="1">
        <v>100</v>
      </c>
      <c r="AE722" s="1">
        <v>0</v>
      </c>
      <c r="AF722" s="1">
        <v>5</v>
      </c>
      <c r="AG722" s="71"/>
      <c r="AJ722" s="1">
        <v>0.1</v>
      </c>
      <c r="AL722" s="31">
        <v>24.199999999999996</v>
      </c>
      <c r="BA722" s="25"/>
      <c r="BB722" s="25"/>
      <c r="BD722" s="25"/>
      <c r="BF722" s="110"/>
      <c r="BG722" s="25"/>
      <c r="BH722" s="25"/>
      <c r="BJ722" s="25"/>
      <c r="BK722" s="25"/>
      <c r="BL722" s="25"/>
      <c r="BM722" s="25">
        <v>55.999999999999993</v>
      </c>
      <c r="BN722" s="25">
        <v>55.999999999999993</v>
      </c>
      <c r="BO722" s="1">
        <v>0.04</v>
      </c>
      <c r="BP722" s="1">
        <v>4</v>
      </c>
      <c r="BX722" s="1"/>
      <c r="BY722" s="1">
        <v>15.072053</v>
      </c>
      <c r="CG722" s="39">
        <f t="shared" ref="CG722:CM731" si="405">CG687</f>
        <v>13.917142857142858</v>
      </c>
      <c r="CH722" s="39">
        <f t="shared" si="405"/>
        <v>60.752857142857138</v>
      </c>
      <c r="CI722" s="39">
        <f t="shared" si="405"/>
        <v>0.79999999999999993</v>
      </c>
      <c r="CJ722" s="39">
        <f t="shared" si="405"/>
        <v>11.865714285714287</v>
      </c>
      <c r="CK722" s="39">
        <f t="shared" si="405"/>
        <v>17.529999999999998</v>
      </c>
      <c r="CL722" s="39">
        <f t="shared" si="405"/>
        <v>0</v>
      </c>
      <c r="CM722" s="39">
        <f t="shared" si="405"/>
        <v>0.89571428571428569</v>
      </c>
      <c r="CO722" s="6"/>
      <c r="CP722" s="6"/>
      <c r="CS722" s="1">
        <f t="shared" si="384"/>
        <v>26.989999999999899</v>
      </c>
      <c r="CT722" s="1">
        <f t="shared" si="385"/>
        <v>55.999999999999993</v>
      </c>
      <c r="CU722" s="1">
        <f t="shared" si="386"/>
        <v>13.1</v>
      </c>
      <c r="CV722" s="1">
        <f t="shared" si="387"/>
        <v>0</v>
      </c>
      <c r="CW722" s="1">
        <f t="shared" si="388"/>
        <v>0</v>
      </c>
      <c r="CX722" s="1">
        <f t="shared" si="389"/>
        <v>15.072053</v>
      </c>
      <c r="CY722" s="1">
        <f t="shared" ref="CY722:CY737" si="406">CY721+CS722</f>
        <v>51.549999999999798</v>
      </c>
      <c r="CZ722" s="1"/>
      <c r="DA722" s="1"/>
      <c r="DB722" s="1"/>
      <c r="DC722" s="1"/>
      <c r="DD722" s="1">
        <f t="shared" ref="DD722:DD737" si="407">DD721+CX722</f>
        <v>32.096406999999999</v>
      </c>
      <c r="DE722" s="39"/>
      <c r="DH722" s="1">
        <f t="shared" si="396"/>
        <v>0</v>
      </c>
      <c r="DI722" s="1">
        <f t="shared" si="397"/>
        <v>5.15</v>
      </c>
      <c r="DJ722" s="1">
        <f t="shared" si="398"/>
        <v>4.3775000000000004</v>
      </c>
      <c r="DK722" s="1">
        <f t="shared" si="399"/>
        <v>6.5920000000000005</v>
      </c>
      <c r="DL722" s="23">
        <f t="shared" ref="DL722:DL727" si="408">DK722*(DH722*0.005+0.55)</f>
        <v>3.6256000000000004</v>
      </c>
      <c r="DM722" s="1" t="str">
        <f t="shared" si="400"/>
        <v/>
      </c>
      <c r="DN722" s="1" t="str">
        <f t="shared" si="401"/>
        <v/>
      </c>
      <c r="DO722" s="1">
        <f t="shared" si="402"/>
        <v>100</v>
      </c>
      <c r="DP722" s="1">
        <f t="shared" si="403"/>
        <v>5</v>
      </c>
      <c r="DT722" s="1">
        <f>DT721+DL722</f>
        <v>243.36959999999985</v>
      </c>
      <c r="DZ722" s="1">
        <f>DZ721+N722</f>
        <v>5.15</v>
      </c>
      <c r="EK722" s="1">
        <f>EK721+M722</f>
        <v>0.01</v>
      </c>
    </row>
    <row r="723" spans="1:141" ht="12" customHeight="1">
      <c r="A723" s="1">
        <f t="shared" si="390"/>
        <v>13</v>
      </c>
      <c r="B723" s="4">
        <f t="shared" si="391"/>
        <v>41264</v>
      </c>
      <c r="C723" s="4">
        <f t="shared" si="392"/>
        <v>41270</v>
      </c>
      <c r="D723" s="5" t="s">
        <v>85</v>
      </c>
      <c r="E723" s="1">
        <v>14</v>
      </c>
      <c r="F723" s="5" t="s">
        <v>52</v>
      </c>
      <c r="G723" s="5" t="s">
        <v>51</v>
      </c>
      <c r="H723" s="5" t="s">
        <v>253</v>
      </c>
      <c r="I723" s="5"/>
      <c r="J723" s="5"/>
      <c r="K723" s="15">
        <v>26.09</v>
      </c>
      <c r="L723" s="1">
        <f t="shared" si="404"/>
        <v>77.639999999999802</v>
      </c>
      <c r="M723" s="15">
        <v>0</v>
      </c>
      <c r="N723" s="15">
        <v>4.66</v>
      </c>
      <c r="P723" s="1">
        <f t="shared" ref="P723:P745" si="409">P722+N723</f>
        <v>9.81</v>
      </c>
      <c r="Q723" s="109" t="str">
        <f t="shared" si="383"/>
        <v/>
      </c>
      <c r="T723" s="15">
        <v>0</v>
      </c>
      <c r="U723" s="15">
        <v>0.1</v>
      </c>
      <c r="V723" s="15">
        <v>0.02</v>
      </c>
      <c r="W723" s="15"/>
      <c r="X723" s="15"/>
      <c r="Z723" s="1">
        <v>8.2999999999999989</v>
      </c>
      <c r="AA723" s="1">
        <v>25.799999999999997</v>
      </c>
      <c r="AC723" s="1">
        <v>200</v>
      </c>
      <c r="AD723" s="1">
        <v>300</v>
      </c>
      <c r="AE723" s="1">
        <v>0</v>
      </c>
      <c r="AF723" s="1">
        <v>11</v>
      </c>
      <c r="AG723" s="71"/>
      <c r="AJ723" s="1">
        <v>0.2</v>
      </c>
      <c r="AL723" s="31">
        <v>9</v>
      </c>
      <c r="BF723" s="110">
        <v>0</v>
      </c>
      <c r="BM723" s="1">
        <v>55.4</v>
      </c>
      <c r="BN723" s="1">
        <v>111.39999999999999</v>
      </c>
      <c r="BO723" s="1">
        <v>7.0000000000000007E-2</v>
      </c>
      <c r="BP723" s="1">
        <v>7.0000000000000009</v>
      </c>
      <c r="BX723" s="1"/>
      <c r="BY723" s="41">
        <v>24.100075</v>
      </c>
      <c r="CG723" s="39">
        <f t="shared" si="405"/>
        <v>16.511428571428574</v>
      </c>
      <c r="CH723" s="39">
        <f t="shared" si="405"/>
        <v>52.027142857142849</v>
      </c>
      <c r="CI723" s="39">
        <f t="shared" si="405"/>
        <v>1.3057142857142858</v>
      </c>
      <c r="CJ723" s="39">
        <f t="shared" si="405"/>
        <v>12.680000000000001</v>
      </c>
      <c r="CK723" s="39">
        <f t="shared" si="405"/>
        <v>21.089999999999996</v>
      </c>
      <c r="CL723" s="39">
        <f t="shared" si="405"/>
        <v>0</v>
      </c>
      <c r="CM723" s="39">
        <f t="shared" si="405"/>
        <v>0.80142857142857138</v>
      </c>
      <c r="CO723" s="6"/>
      <c r="CP723" s="6"/>
      <c r="CS723" s="1">
        <f t="shared" si="384"/>
        <v>26.09</v>
      </c>
      <c r="CT723" s="1">
        <f t="shared" si="385"/>
        <v>55.4</v>
      </c>
      <c r="CU723" s="1">
        <f t="shared" si="386"/>
        <v>8.2999999999999989</v>
      </c>
      <c r="CV723" s="1">
        <f t="shared" si="387"/>
        <v>0</v>
      </c>
      <c r="CW723" s="1">
        <f t="shared" si="388"/>
        <v>0</v>
      </c>
      <c r="CX723" s="1">
        <f t="shared" si="389"/>
        <v>24.100075</v>
      </c>
      <c r="CY723" s="1">
        <f t="shared" si="406"/>
        <v>77.639999999999802</v>
      </c>
      <c r="CZ723" s="1"/>
      <c r="DA723" s="1"/>
      <c r="DB723" s="1"/>
      <c r="DC723" s="1"/>
      <c r="DD723" s="1">
        <f t="shared" si="407"/>
        <v>56.196482000000003</v>
      </c>
      <c r="DE723" s="39"/>
      <c r="DH723" s="1">
        <f t="shared" si="396"/>
        <v>0</v>
      </c>
      <c r="DI723" s="1">
        <f t="shared" si="397"/>
        <v>4.66</v>
      </c>
      <c r="DJ723" s="1">
        <f t="shared" si="398"/>
        <v>3.9609999999999999</v>
      </c>
      <c r="DK723" s="1">
        <f t="shared" si="399"/>
        <v>5.9648000000000003</v>
      </c>
      <c r="DL723" s="23">
        <f t="shared" si="408"/>
        <v>3.2806400000000004</v>
      </c>
      <c r="DM723" s="1" t="str">
        <f t="shared" si="400"/>
        <v/>
      </c>
      <c r="DN723" s="1" t="str">
        <f t="shared" si="401"/>
        <v/>
      </c>
      <c r="DO723" s="1">
        <f t="shared" si="402"/>
        <v>200</v>
      </c>
      <c r="DP723" s="1">
        <f t="shared" si="403"/>
        <v>11</v>
      </c>
      <c r="DT723" s="1">
        <f t="shared" ref="DT723:DT745" si="410">DT722+DL723</f>
        <v>246.65023999999985</v>
      </c>
      <c r="DZ723" s="1">
        <f t="shared" ref="DZ723:DZ745" si="411">DZ722+N723</f>
        <v>9.81</v>
      </c>
      <c r="EK723" s="1">
        <f t="shared" ref="EK723:EK745" si="412">EK722+M723</f>
        <v>0.01</v>
      </c>
    </row>
    <row r="724" spans="1:141" ht="12" customHeight="1">
      <c r="A724" s="1">
        <f t="shared" si="390"/>
        <v>14</v>
      </c>
      <c r="B724" s="4">
        <f t="shared" si="391"/>
        <v>41271</v>
      </c>
      <c r="C724" s="4">
        <f t="shared" si="392"/>
        <v>41277</v>
      </c>
      <c r="D724" s="5" t="s">
        <v>85</v>
      </c>
      <c r="E724" s="1">
        <v>14</v>
      </c>
      <c r="F724" s="5" t="s">
        <v>52</v>
      </c>
      <c r="G724" s="5" t="s">
        <v>51</v>
      </c>
      <c r="H724" s="5" t="s">
        <v>253</v>
      </c>
      <c r="I724" s="5"/>
      <c r="J724" s="5"/>
      <c r="K724" s="15">
        <v>9.6899999999999906</v>
      </c>
      <c r="L724" s="1">
        <f t="shared" si="404"/>
        <v>87.329999999999785</v>
      </c>
      <c r="M724" s="15">
        <v>12.02</v>
      </c>
      <c r="N724" s="15">
        <v>181.27</v>
      </c>
      <c r="P724" s="1">
        <f t="shared" si="409"/>
        <v>191.08</v>
      </c>
      <c r="Q724" s="109" t="str">
        <f t="shared" si="383"/>
        <v/>
      </c>
      <c r="T724" s="15">
        <v>16</v>
      </c>
      <c r="U724" s="15">
        <v>0.33</v>
      </c>
      <c r="V724" s="15">
        <v>1.87</v>
      </c>
      <c r="W724" s="15">
        <v>1.5</v>
      </c>
      <c r="X724" s="15">
        <v>1.5</v>
      </c>
      <c r="Z724" s="1">
        <v>13.9</v>
      </c>
      <c r="AA724" s="1">
        <v>39.699999999999996</v>
      </c>
      <c r="AC724" s="1">
        <v>400.00000000000011</v>
      </c>
      <c r="AD724" s="1">
        <v>700.00000000000011</v>
      </c>
      <c r="AE724" s="1">
        <v>0</v>
      </c>
      <c r="AF724" s="1">
        <v>24</v>
      </c>
      <c r="AG724" s="71"/>
      <c r="AJ724" s="1">
        <v>0.6</v>
      </c>
      <c r="AL724" s="31">
        <v>2.4</v>
      </c>
      <c r="BF724" s="110">
        <v>0</v>
      </c>
      <c r="BM724" s="1">
        <v>53.699999999999996</v>
      </c>
      <c r="BN724" s="1">
        <v>165.1</v>
      </c>
      <c r="BO724" s="1">
        <v>0.1</v>
      </c>
      <c r="BP724" s="1">
        <v>10</v>
      </c>
      <c r="BX724" s="1"/>
      <c r="BY724" s="41">
        <v>32.482414999999996</v>
      </c>
      <c r="CG724" s="39">
        <f t="shared" si="405"/>
        <v>11.912857142857144</v>
      </c>
      <c r="CH724" s="39">
        <f t="shared" si="405"/>
        <v>50.888571428571424</v>
      </c>
      <c r="CI724" s="39">
        <f t="shared" si="405"/>
        <v>1.06</v>
      </c>
      <c r="CJ724" s="39">
        <f t="shared" si="405"/>
        <v>13.141428571428573</v>
      </c>
      <c r="CK724" s="39">
        <f t="shared" si="405"/>
        <v>21.32</v>
      </c>
      <c r="CL724" s="39">
        <f t="shared" si="405"/>
        <v>0</v>
      </c>
      <c r="CM724" s="39">
        <f t="shared" si="405"/>
        <v>1.5757142857142858</v>
      </c>
      <c r="CO724" s="6"/>
      <c r="CP724" s="6"/>
      <c r="CS724" s="1">
        <f t="shared" si="384"/>
        <v>9.6899999999999906</v>
      </c>
      <c r="CT724" s="1">
        <f t="shared" si="385"/>
        <v>53.699999999999996</v>
      </c>
      <c r="CU724" s="1">
        <f t="shared" si="386"/>
        <v>13.9</v>
      </c>
      <c r="CV724" s="1">
        <f t="shared" si="387"/>
        <v>0</v>
      </c>
      <c r="CW724" s="1">
        <f t="shared" si="388"/>
        <v>0</v>
      </c>
      <c r="CX724" s="1">
        <f t="shared" si="389"/>
        <v>32.482414999999996</v>
      </c>
      <c r="CY724" s="1">
        <f t="shared" si="406"/>
        <v>87.329999999999785</v>
      </c>
      <c r="CZ724" s="1"/>
      <c r="DA724" s="1"/>
      <c r="DB724" s="1"/>
      <c r="DC724" s="1"/>
      <c r="DD724" s="1">
        <f t="shared" si="407"/>
        <v>88.678897000000006</v>
      </c>
      <c r="DE724" s="39"/>
      <c r="DH724" s="1">
        <f t="shared" si="396"/>
        <v>16</v>
      </c>
      <c r="DI724" s="1">
        <f t="shared" si="397"/>
        <v>181.27</v>
      </c>
      <c r="DJ724" s="1">
        <f t="shared" si="398"/>
        <v>154.0795</v>
      </c>
      <c r="DK724" s="1">
        <f t="shared" si="399"/>
        <v>232.02560000000003</v>
      </c>
      <c r="DL724" s="23">
        <f t="shared" si="408"/>
        <v>146.17612800000001</v>
      </c>
      <c r="DM724" s="1" t="str">
        <f t="shared" si="400"/>
        <v/>
      </c>
      <c r="DN724" s="1" t="str">
        <f t="shared" si="401"/>
        <v/>
      </c>
      <c r="DO724" s="1">
        <f t="shared" si="402"/>
        <v>400.00000000000011</v>
      </c>
      <c r="DP724" s="1">
        <f t="shared" si="403"/>
        <v>24</v>
      </c>
      <c r="DT724" s="1">
        <f t="shared" si="410"/>
        <v>392.82636799999989</v>
      </c>
      <c r="DZ724" s="1">
        <f t="shared" si="411"/>
        <v>191.08</v>
      </c>
      <c r="EK724" s="1">
        <f t="shared" si="412"/>
        <v>12.03</v>
      </c>
    </row>
    <row r="725" spans="1:141" ht="12" customHeight="1">
      <c r="A725" s="1">
        <f t="shared" si="390"/>
        <v>15</v>
      </c>
      <c r="B725" s="4">
        <f t="shared" si="391"/>
        <v>41278</v>
      </c>
      <c r="C725" s="4">
        <f t="shared" si="392"/>
        <v>41284</v>
      </c>
      <c r="D725" s="5" t="s">
        <v>85</v>
      </c>
      <c r="E725" s="1">
        <v>14</v>
      </c>
      <c r="F725" s="5" t="s">
        <v>52</v>
      </c>
      <c r="G725" s="5" t="s">
        <v>51</v>
      </c>
      <c r="H725" s="5" t="s">
        <v>253</v>
      </c>
      <c r="I725" s="5"/>
      <c r="J725" s="5"/>
      <c r="K725" s="15">
        <v>43.009999999999899</v>
      </c>
      <c r="L725" s="1">
        <f t="shared" si="404"/>
        <v>130.33999999999969</v>
      </c>
      <c r="M725" s="15">
        <v>0.45</v>
      </c>
      <c r="N725" s="15">
        <v>1032.18</v>
      </c>
      <c r="P725" s="1">
        <f t="shared" si="409"/>
        <v>1223.26</v>
      </c>
      <c r="Q725" s="109">
        <f t="shared" si="383"/>
        <v>820</v>
      </c>
      <c r="T725" s="15">
        <v>38</v>
      </c>
      <c r="U725" s="15">
        <v>0.93</v>
      </c>
      <c r="V725" s="15">
        <v>2.3999999999999901</v>
      </c>
      <c r="W725" s="15">
        <v>2.82</v>
      </c>
      <c r="X725" s="15">
        <v>2.88</v>
      </c>
      <c r="Z725" s="1">
        <v>21.8</v>
      </c>
      <c r="AA725" s="1">
        <v>61.5</v>
      </c>
      <c r="AC725" s="1">
        <v>799.99999999999989</v>
      </c>
      <c r="AD725" s="1">
        <v>1500</v>
      </c>
      <c r="AE725" s="1">
        <v>0</v>
      </c>
      <c r="AF725" s="1">
        <v>43</v>
      </c>
      <c r="AG725" s="71"/>
      <c r="AJ725" s="1">
        <v>1.1000000000000001</v>
      </c>
      <c r="AL725" s="31">
        <v>0.2</v>
      </c>
      <c r="AS725" s="15"/>
      <c r="AT725" s="15">
        <v>0.82</v>
      </c>
      <c r="AU725" s="15"/>
      <c r="AV725" s="15">
        <v>0.23</v>
      </c>
      <c r="AW725" s="15">
        <v>0.77</v>
      </c>
      <c r="AX725" s="15">
        <v>0.31</v>
      </c>
      <c r="AY725" s="15">
        <v>0.79</v>
      </c>
      <c r="AZ725" s="1">
        <v>180.60000000000002</v>
      </c>
      <c r="BA725" s="15">
        <v>49.8</v>
      </c>
      <c r="BB725" s="1">
        <v>4</v>
      </c>
      <c r="BC725" s="23">
        <v>0</v>
      </c>
      <c r="BD725" s="1">
        <v>23</v>
      </c>
      <c r="BE725" s="1">
        <v>820</v>
      </c>
      <c r="BF725" s="110">
        <v>1</v>
      </c>
      <c r="BM725" s="1">
        <v>33.599999999999994</v>
      </c>
      <c r="BN725" s="1">
        <v>198.7</v>
      </c>
      <c r="BO725" s="1">
        <v>0.33</v>
      </c>
      <c r="BP725" s="1">
        <v>33</v>
      </c>
      <c r="BX725" s="1"/>
      <c r="BY725" s="41">
        <v>40.849838999999996</v>
      </c>
      <c r="CG725" s="39">
        <f t="shared" si="405"/>
        <v>12.858571428571427</v>
      </c>
      <c r="CH725" s="39">
        <f t="shared" si="405"/>
        <v>51.79</v>
      </c>
      <c r="CI725" s="39">
        <f t="shared" si="405"/>
        <v>1.0457142857142858</v>
      </c>
      <c r="CJ725" s="39">
        <f t="shared" si="405"/>
        <v>11.762857142857143</v>
      </c>
      <c r="CK725" s="39">
        <f t="shared" si="405"/>
        <v>18.54</v>
      </c>
      <c r="CL725" s="39">
        <f t="shared" si="405"/>
        <v>0</v>
      </c>
      <c r="CM725" s="39">
        <f t="shared" si="405"/>
        <v>1.2842857142857143</v>
      </c>
      <c r="CO725" s="6"/>
      <c r="CP725" s="6"/>
      <c r="CS725" s="1">
        <f t="shared" si="384"/>
        <v>43.009999999999899</v>
      </c>
      <c r="CT725" s="1">
        <f t="shared" si="385"/>
        <v>33.599999999999994</v>
      </c>
      <c r="CU725" s="1">
        <f t="shared" si="386"/>
        <v>21.8</v>
      </c>
      <c r="CV725" s="1">
        <f t="shared" si="387"/>
        <v>0</v>
      </c>
      <c r="CW725" s="1">
        <f t="shared" si="388"/>
        <v>0</v>
      </c>
      <c r="CX725" s="1">
        <f t="shared" si="389"/>
        <v>40.849838999999996</v>
      </c>
      <c r="CY725" s="1">
        <f t="shared" si="406"/>
        <v>130.33999999999969</v>
      </c>
      <c r="CZ725" s="1"/>
      <c r="DA725" s="1"/>
      <c r="DB725" s="1"/>
      <c r="DC725" s="1"/>
      <c r="DD725" s="1">
        <f t="shared" si="407"/>
        <v>129.52873600000001</v>
      </c>
      <c r="DE725" s="39"/>
      <c r="DH725" s="1">
        <f t="shared" si="396"/>
        <v>38</v>
      </c>
      <c r="DI725" s="1">
        <f t="shared" si="397"/>
        <v>1032.18</v>
      </c>
      <c r="DJ725" s="1">
        <f t="shared" si="398"/>
        <v>877.35300000000007</v>
      </c>
      <c r="DK725" s="1">
        <f t="shared" si="399"/>
        <v>1321.1904000000002</v>
      </c>
      <c r="DL725" s="23">
        <f t="shared" si="408"/>
        <v>977.68089600000008</v>
      </c>
      <c r="DM725" s="1">
        <f t="shared" si="400"/>
        <v>820</v>
      </c>
      <c r="DN725" s="1">
        <f t="shared" si="401"/>
        <v>23</v>
      </c>
      <c r="DO725" s="1">
        <f t="shared" si="402"/>
        <v>799.99999999999989</v>
      </c>
      <c r="DP725" s="1">
        <f t="shared" si="403"/>
        <v>43</v>
      </c>
      <c r="DT725" s="130">
        <f t="shared" si="410"/>
        <v>1370.5072639999999</v>
      </c>
      <c r="DZ725" s="130">
        <f t="shared" si="411"/>
        <v>1223.26</v>
      </c>
      <c r="EK725" s="1">
        <f t="shared" si="412"/>
        <v>12.479999999999999</v>
      </c>
    </row>
    <row r="726" spans="1:141" ht="12" customHeight="1">
      <c r="A726" s="1">
        <f t="shared" si="390"/>
        <v>16</v>
      </c>
      <c r="B726" s="4">
        <f t="shared" si="391"/>
        <v>41285</v>
      </c>
      <c r="C726" s="4">
        <f t="shared" si="392"/>
        <v>41291</v>
      </c>
      <c r="D726" s="5" t="s">
        <v>85</v>
      </c>
      <c r="E726" s="1">
        <v>14</v>
      </c>
      <c r="F726" s="5" t="s">
        <v>52</v>
      </c>
      <c r="G726" s="5" t="s">
        <v>51</v>
      </c>
      <c r="H726" s="5" t="s">
        <v>253</v>
      </c>
      <c r="I726" s="5"/>
      <c r="J726" s="5"/>
      <c r="K726" s="15">
        <v>58.53</v>
      </c>
      <c r="L726" s="1">
        <f t="shared" si="404"/>
        <v>188.86999999999969</v>
      </c>
      <c r="M726" s="15">
        <v>0</v>
      </c>
      <c r="N726" s="15">
        <v>872.5</v>
      </c>
      <c r="P726" s="1">
        <f t="shared" si="409"/>
        <v>2095.7600000000002</v>
      </c>
      <c r="Q726" s="109">
        <f t="shared" si="383"/>
        <v>1692.5</v>
      </c>
      <c r="T726" s="15">
        <v>38</v>
      </c>
      <c r="U726" s="15">
        <v>0.93</v>
      </c>
      <c r="V726" s="15">
        <v>1.49</v>
      </c>
      <c r="W726" s="15"/>
      <c r="X726" s="15"/>
      <c r="Z726" s="1">
        <v>33.9</v>
      </c>
      <c r="AA726" s="1">
        <v>95.4</v>
      </c>
      <c r="AC726" s="1">
        <v>1100</v>
      </c>
      <c r="AD726" s="1">
        <v>2600</v>
      </c>
      <c r="AE726" s="1">
        <v>0</v>
      </c>
      <c r="AF726" s="1">
        <v>63</v>
      </c>
      <c r="AG726" s="71"/>
      <c r="AJ726" s="1">
        <v>1.9</v>
      </c>
      <c r="AL726" s="31">
        <v>6.2</v>
      </c>
      <c r="BF726" s="110">
        <v>1</v>
      </c>
      <c r="BM726" s="1">
        <v>25.8</v>
      </c>
      <c r="BN726" s="1">
        <v>224.5</v>
      </c>
      <c r="BO726" s="1">
        <v>0.55000000000000004</v>
      </c>
      <c r="BP726" s="1">
        <v>55.000000000000007</v>
      </c>
      <c r="BX726" s="1"/>
      <c r="BY726" s="41">
        <v>49.457162000000004</v>
      </c>
      <c r="CG726" s="39">
        <f t="shared" si="405"/>
        <v>14.55857142857143</v>
      </c>
      <c r="CH726" s="39">
        <f t="shared" si="405"/>
        <v>57.211428571428577</v>
      </c>
      <c r="CI726" s="39">
        <f t="shared" si="405"/>
        <v>0.88285714285714278</v>
      </c>
      <c r="CJ726" s="39">
        <f t="shared" si="405"/>
        <v>10.261428571428571</v>
      </c>
      <c r="CK726" s="39">
        <f t="shared" si="405"/>
        <v>15.91</v>
      </c>
      <c r="CL726" s="39">
        <f t="shared" si="405"/>
        <v>0</v>
      </c>
      <c r="CM726" s="39">
        <f t="shared" si="405"/>
        <v>1.2657142857142856</v>
      </c>
      <c r="CO726" s="6"/>
      <c r="CP726" s="6"/>
      <c r="CS726" s="1">
        <f t="shared" si="384"/>
        <v>58.53</v>
      </c>
      <c r="CT726" s="1">
        <f t="shared" si="385"/>
        <v>25.8</v>
      </c>
      <c r="CU726" s="1">
        <f t="shared" si="386"/>
        <v>33.9</v>
      </c>
      <c r="CV726" s="1">
        <f t="shared" si="387"/>
        <v>0</v>
      </c>
      <c r="CW726" s="1">
        <f t="shared" si="388"/>
        <v>0</v>
      </c>
      <c r="CX726" s="1">
        <f t="shared" si="389"/>
        <v>49.457162000000004</v>
      </c>
      <c r="CY726" s="1">
        <f t="shared" si="406"/>
        <v>188.86999999999969</v>
      </c>
      <c r="CZ726" s="1"/>
      <c r="DA726" s="1"/>
      <c r="DB726" s="1"/>
      <c r="DC726" s="1"/>
      <c r="DD726" s="1">
        <f t="shared" si="407"/>
        <v>178.98589800000002</v>
      </c>
      <c r="DE726" s="39"/>
      <c r="DH726" s="1">
        <f t="shared" si="396"/>
        <v>38</v>
      </c>
      <c r="DI726" s="1">
        <f t="shared" si="397"/>
        <v>872.5</v>
      </c>
      <c r="DJ726" s="1">
        <f t="shared" si="398"/>
        <v>741.625</v>
      </c>
      <c r="DK726" s="1">
        <f t="shared" si="399"/>
        <v>1116.8</v>
      </c>
      <c r="DL726" s="23">
        <f t="shared" si="408"/>
        <v>826.4319999999999</v>
      </c>
      <c r="DM726" s="1" t="str">
        <f t="shared" si="400"/>
        <v/>
      </c>
      <c r="DN726" s="1" t="str">
        <f t="shared" si="401"/>
        <v/>
      </c>
      <c r="DO726" s="1">
        <f t="shared" si="402"/>
        <v>1100</v>
      </c>
      <c r="DP726" s="1">
        <f t="shared" si="403"/>
        <v>63</v>
      </c>
      <c r="DT726" s="1">
        <f t="shared" si="410"/>
        <v>2196.9392639999996</v>
      </c>
      <c r="DZ726" s="1">
        <f t="shared" si="411"/>
        <v>2095.7600000000002</v>
      </c>
      <c r="EK726" s="1">
        <f t="shared" si="412"/>
        <v>12.479999999999999</v>
      </c>
    </row>
    <row r="727" spans="1:141" ht="12" customHeight="1">
      <c r="A727" s="1">
        <f t="shared" si="390"/>
        <v>17</v>
      </c>
      <c r="B727" s="4">
        <f t="shared" si="391"/>
        <v>41292</v>
      </c>
      <c r="C727" s="4">
        <f t="shared" si="392"/>
        <v>41298</v>
      </c>
      <c r="D727" s="5" t="s">
        <v>85</v>
      </c>
      <c r="E727" s="1">
        <v>14</v>
      </c>
      <c r="F727" s="5" t="s">
        <v>52</v>
      </c>
      <c r="G727" s="5" t="s">
        <v>51</v>
      </c>
      <c r="H727" s="5" t="s">
        <v>253</v>
      </c>
      <c r="I727" s="5"/>
      <c r="J727" s="5"/>
      <c r="K727" s="15">
        <v>34.219999999999899</v>
      </c>
      <c r="L727" s="1">
        <f t="shared" si="404"/>
        <v>223.08999999999958</v>
      </c>
      <c r="M727" s="15">
        <v>3.02</v>
      </c>
      <c r="N727" s="15">
        <v>893.46</v>
      </c>
      <c r="P727" s="1">
        <f t="shared" si="409"/>
        <v>2989.2200000000003</v>
      </c>
      <c r="Q727" s="109">
        <f t="shared" si="383"/>
        <v>2585.96</v>
      </c>
      <c r="T727" s="15">
        <v>38</v>
      </c>
      <c r="U727" s="15">
        <v>0.93</v>
      </c>
      <c r="V727" s="15">
        <v>2.6099999999999901</v>
      </c>
      <c r="W727" s="15"/>
      <c r="X727" s="15"/>
      <c r="Z727" s="1">
        <v>39.299999999999997</v>
      </c>
      <c r="AA727" s="1">
        <v>134.69999999999999</v>
      </c>
      <c r="AC727" s="1">
        <v>1700</v>
      </c>
      <c r="AD727" s="1">
        <v>4300</v>
      </c>
      <c r="AE727" s="1">
        <v>0</v>
      </c>
      <c r="AF727" s="1">
        <v>78</v>
      </c>
      <c r="AG727" s="71"/>
      <c r="AJ727" s="1">
        <v>2.9</v>
      </c>
      <c r="AL727" s="31">
        <v>0.2</v>
      </c>
      <c r="BF727" s="110">
        <v>1</v>
      </c>
      <c r="BM727" s="1">
        <v>39.6</v>
      </c>
      <c r="BN727" s="1">
        <v>264.10000000000002</v>
      </c>
      <c r="BO727" s="1">
        <v>0.78</v>
      </c>
      <c r="BP727" s="1">
        <v>78</v>
      </c>
      <c r="BX727" s="1"/>
      <c r="BY727" s="41">
        <v>44.132037000000004</v>
      </c>
      <c r="CG727" s="39">
        <f t="shared" si="405"/>
        <v>14.38</v>
      </c>
      <c r="CH727" s="39">
        <f t="shared" si="405"/>
        <v>52.214285714285715</v>
      </c>
      <c r="CI727" s="39">
        <f t="shared" si="405"/>
        <v>1.077142857142857</v>
      </c>
      <c r="CJ727" s="39">
        <f t="shared" si="405"/>
        <v>7.8142857142857141</v>
      </c>
      <c r="CK727" s="39">
        <f t="shared" si="405"/>
        <v>17.049999999999997</v>
      </c>
      <c r="CL727" s="39">
        <f t="shared" si="405"/>
        <v>0</v>
      </c>
      <c r="CM727" s="39">
        <f t="shared" si="405"/>
        <v>1.705714285714286</v>
      </c>
      <c r="CO727" s="6"/>
      <c r="CP727" s="6"/>
      <c r="CS727" s="1">
        <f t="shared" si="384"/>
        <v>34.219999999999899</v>
      </c>
      <c r="CT727" s="1">
        <f t="shared" si="385"/>
        <v>39.6</v>
      </c>
      <c r="CU727" s="1">
        <f t="shared" si="386"/>
        <v>39.299999999999997</v>
      </c>
      <c r="CV727" s="1">
        <f t="shared" si="387"/>
        <v>0</v>
      </c>
      <c r="CW727" s="1">
        <f t="shared" si="388"/>
        <v>0</v>
      </c>
      <c r="CX727" s="1">
        <f t="shared" si="389"/>
        <v>44.132037000000004</v>
      </c>
      <c r="CY727" s="1">
        <f t="shared" si="406"/>
        <v>223.08999999999958</v>
      </c>
      <c r="CZ727" s="1"/>
      <c r="DA727" s="1"/>
      <c r="DB727" s="1"/>
      <c r="DC727" s="1"/>
      <c r="DD727" s="1">
        <f t="shared" si="407"/>
        <v>223.11793500000002</v>
      </c>
      <c r="DE727" s="39"/>
      <c r="DH727" s="1">
        <f t="shared" si="396"/>
        <v>38</v>
      </c>
      <c r="DI727" s="1">
        <f t="shared" si="397"/>
        <v>893.46</v>
      </c>
      <c r="DJ727" s="1">
        <f t="shared" si="398"/>
        <v>759.44100000000003</v>
      </c>
      <c r="DK727" s="1">
        <f t="shared" si="399"/>
        <v>1143.6288000000002</v>
      </c>
      <c r="DL727" s="23">
        <f t="shared" si="408"/>
        <v>846.28531200000009</v>
      </c>
      <c r="DM727" s="1" t="str">
        <f t="shared" si="400"/>
        <v/>
      </c>
      <c r="DN727" s="1" t="str">
        <f t="shared" si="401"/>
        <v/>
      </c>
      <c r="DO727" s="1">
        <f t="shared" si="402"/>
        <v>1700</v>
      </c>
      <c r="DP727" s="1">
        <f t="shared" si="403"/>
        <v>78</v>
      </c>
      <c r="DT727" s="1">
        <f t="shared" si="410"/>
        <v>3043.2245759999996</v>
      </c>
      <c r="DZ727" s="1">
        <f t="shared" si="411"/>
        <v>2989.2200000000003</v>
      </c>
      <c r="EK727" s="1">
        <f t="shared" si="412"/>
        <v>15.499999999999998</v>
      </c>
    </row>
    <row r="728" spans="1:141" ht="12" customHeight="1">
      <c r="A728" s="1">
        <f t="shared" si="390"/>
        <v>18</v>
      </c>
      <c r="B728" s="4">
        <f t="shared" si="391"/>
        <v>41299</v>
      </c>
      <c r="C728" s="4">
        <f t="shared" si="392"/>
        <v>41305</v>
      </c>
      <c r="D728" s="5" t="s">
        <v>85</v>
      </c>
      <c r="E728" s="1">
        <v>14</v>
      </c>
      <c r="F728" s="5" t="s">
        <v>52</v>
      </c>
      <c r="G728" s="5" t="s">
        <v>51</v>
      </c>
      <c r="H728" s="5" t="s">
        <v>253</v>
      </c>
      <c r="I728" s="5"/>
      <c r="J728" s="5"/>
      <c r="K728" s="15">
        <v>54.88</v>
      </c>
      <c r="L728" s="1">
        <f t="shared" si="404"/>
        <v>277.96999999999957</v>
      </c>
      <c r="M728" s="15">
        <v>0.01</v>
      </c>
      <c r="N728" s="15">
        <v>1827.76</v>
      </c>
      <c r="P728" s="1">
        <f t="shared" si="409"/>
        <v>4816.9800000000005</v>
      </c>
      <c r="Q728" s="109">
        <f t="shared" si="383"/>
        <v>4413.72</v>
      </c>
      <c r="T728" s="15">
        <v>71.999999999999901</v>
      </c>
      <c r="U728" s="15">
        <v>3.21</v>
      </c>
      <c r="V728" s="15">
        <v>3.33</v>
      </c>
      <c r="W728" s="15">
        <v>15.43</v>
      </c>
      <c r="X728" s="15">
        <v>28.59</v>
      </c>
      <c r="Z728" s="1">
        <v>49.2</v>
      </c>
      <c r="AA728" s="1">
        <v>183.89999999999998</v>
      </c>
      <c r="AC728" s="1">
        <v>1800</v>
      </c>
      <c r="AD728" s="1">
        <v>6100</v>
      </c>
      <c r="AE728" s="1">
        <v>0</v>
      </c>
      <c r="AF728" s="1">
        <v>87</v>
      </c>
      <c r="AG728" s="71"/>
      <c r="AJ728" s="1">
        <v>3.8</v>
      </c>
      <c r="AL728" s="31">
        <v>0.2</v>
      </c>
      <c r="BF728" s="110">
        <v>1</v>
      </c>
      <c r="BM728" s="1">
        <v>45.199999999999996</v>
      </c>
      <c r="BN728" s="1">
        <v>309.30000000000007</v>
      </c>
      <c r="BO728" s="1">
        <v>1</v>
      </c>
      <c r="BP728" s="1">
        <v>100</v>
      </c>
      <c r="BX728" s="1"/>
      <c r="BY728" s="41">
        <v>58.810058999999995</v>
      </c>
      <c r="CG728" s="39">
        <f t="shared" si="405"/>
        <v>0</v>
      </c>
      <c r="CH728" s="39">
        <f t="shared" si="405"/>
        <v>0</v>
      </c>
      <c r="CI728" s="39">
        <f t="shared" si="405"/>
        <v>0</v>
      </c>
      <c r="CJ728" s="39">
        <f t="shared" si="405"/>
        <v>0</v>
      </c>
      <c r="CK728" s="39">
        <f t="shared" si="405"/>
        <v>0</v>
      </c>
      <c r="CL728" s="39">
        <f t="shared" si="405"/>
        <v>0</v>
      </c>
      <c r="CM728" s="39">
        <f t="shared" si="405"/>
        <v>0</v>
      </c>
      <c r="CO728" s="6"/>
      <c r="CP728" s="6"/>
      <c r="CS728" s="1">
        <f t="shared" si="384"/>
        <v>54.88</v>
      </c>
      <c r="CT728" s="1">
        <f t="shared" si="385"/>
        <v>45.199999999999996</v>
      </c>
      <c r="CU728" s="1">
        <f t="shared" si="386"/>
        <v>49.2</v>
      </c>
      <c r="CV728" s="1">
        <f t="shared" si="387"/>
        <v>0</v>
      </c>
      <c r="CW728" s="1">
        <f t="shared" si="388"/>
        <v>0</v>
      </c>
      <c r="CX728" s="1">
        <f t="shared" si="389"/>
        <v>58.810058999999995</v>
      </c>
      <c r="CY728" s="1">
        <f t="shared" si="406"/>
        <v>277.96999999999957</v>
      </c>
      <c r="CZ728" s="1"/>
      <c r="DA728" s="1"/>
      <c r="DB728" s="1"/>
      <c r="DC728" s="1"/>
      <c r="DD728" s="1">
        <f t="shared" si="407"/>
        <v>281.92799400000001</v>
      </c>
      <c r="DE728" s="39"/>
      <c r="DH728" s="1">
        <f t="shared" si="396"/>
        <v>71.999999999999901</v>
      </c>
      <c r="DI728" s="1">
        <f t="shared" si="397"/>
        <v>1827.76</v>
      </c>
      <c r="DJ728" s="1">
        <f t="shared" si="398"/>
        <v>1553.596</v>
      </c>
      <c r="DK728" s="1">
        <f t="shared" si="399"/>
        <v>2339.5328</v>
      </c>
      <c r="DL728" s="23">
        <f>DK728*0.9</f>
        <v>2105.5795200000002</v>
      </c>
      <c r="DM728" s="1" t="str">
        <f t="shared" si="400"/>
        <v/>
      </c>
      <c r="DN728" s="1" t="str">
        <f t="shared" si="401"/>
        <v/>
      </c>
      <c r="DO728" s="1">
        <f t="shared" si="402"/>
        <v>1800</v>
      </c>
      <c r="DP728" s="1">
        <f t="shared" si="403"/>
        <v>87</v>
      </c>
      <c r="DT728" s="1">
        <f t="shared" si="410"/>
        <v>5148.8040959999998</v>
      </c>
      <c r="DZ728" s="1">
        <f t="shared" si="411"/>
        <v>4816.9800000000005</v>
      </c>
      <c r="EK728" s="1">
        <f t="shared" si="412"/>
        <v>15.509999999999998</v>
      </c>
    </row>
    <row r="729" spans="1:141" ht="12" customHeight="1">
      <c r="A729" s="1">
        <f t="shared" si="390"/>
        <v>19</v>
      </c>
      <c r="B729" s="4">
        <f t="shared" si="391"/>
        <v>41306</v>
      </c>
      <c r="C729" s="4">
        <f t="shared" si="392"/>
        <v>41312</v>
      </c>
      <c r="D729" s="5" t="s">
        <v>85</v>
      </c>
      <c r="E729" s="1">
        <v>14</v>
      </c>
      <c r="F729" s="5" t="s">
        <v>52</v>
      </c>
      <c r="G729" s="5" t="s">
        <v>51</v>
      </c>
      <c r="H729" s="5" t="s">
        <v>253</v>
      </c>
      <c r="I729" s="5"/>
      <c r="J729" s="5"/>
      <c r="K729" s="15">
        <v>54</v>
      </c>
      <c r="L729" s="1">
        <f t="shared" si="404"/>
        <v>331.96999999999957</v>
      </c>
      <c r="M729" s="15">
        <v>0.01</v>
      </c>
      <c r="N729" s="15">
        <v>1867.38</v>
      </c>
      <c r="P729" s="1">
        <f t="shared" si="409"/>
        <v>6684.3600000000006</v>
      </c>
      <c r="Q729" s="109">
        <f t="shared" si="383"/>
        <v>6281.1</v>
      </c>
      <c r="T729" s="15">
        <v>71.999999999999901</v>
      </c>
      <c r="U729" s="15">
        <v>3.21</v>
      </c>
      <c r="V729" s="15">
        <v>3.46</v>
      </c>
      <c r="W729" s="15"/>
      <c r="X729" s="15"/>
      <c r="Z729" s="1">
        <v>45.899999999999991</v>
      </c>
      <c r="AA729" s="1">
        <v>229.79999999999995</v>
      </c>
      <c r="AC729" s="1">
        <v>1800</v>
      </c>
      <c r="AD729" s="1">
        <v>7900</v>
      </c>
      <c r="AE729" s="1">
        <v>0.2</v>
      </c>
      <c r="AF729" s="1">
        <v>92</v>
      </c>
      <c r="AG729" s="71"/>
      <c r="AJ729" s="1">
        <v>4.5</v>
      </c>
      <c r="AL729" s="31">
        <v>0</v>
      </c>
      <c r="AS729" s="15"/>
      <c r="AT729" s="15">
        <v>5.56</v>
      </c>
      <c r="AU729" s="15"/>
      <c r="AV729" s="15">
        <v>0.83</v>
      </c>
      <c r="AW729" s="15">
        <v>3.14</v>
      </c>
      <c r="AX729" s="15">
        <v>0.97</v>
      </c>
      <c r="AY729" s="15">
        <v>2</v>
      </c>
      <c r="AZ729" s="1">
        <v>314.2</v>
      </c>
      <c r="BA729" s="15">
        <v>47.3</v>
      </c>
      <c r="BB729" s="1">
        <v>3.66</v>
      </c>
      <c r="BC729" s="23">
        <v>0</v>
      </c>
      <c r="BD729" s="1">
        <v>83</v>
      </c>
      <c r="BE729" s="1">
        <v>5560</v>
      </c>
      <c r="BF729" s="110">
        <v>2</v>
      </c>
      <c r="BM729" s="1">
        <v>47.300000000000004</v>
      </c>
      <c r="BN729" s="1">
        <v>356.60000000000008</v>
      </c>
      <c r="BO729" s="1">
        <v>1</v>
      </c>
      <c r="BP729" s="1">
        <v>100</v>
      </c>
      <c r="BX729" s="1"/>
      <c r="BY729" s="41">
        <v>62.718842000000009</v>
      </c>
      <c r="CB729" s="1" t="s">
        <v>285</v>
      </c>
      <c r="CG729" s="39">
        <f t="shared" si="405"/>
        <v>0</v>
      </c>
      <c r="CH729" s="39">
        <f t="shared" si="405"/>
        <v>0</v>
      </c>
      <c r="CI729" s="39">
        <f t="shared" si="405"/>
        <v>0</v>
      </c>
      <c r="CJ729" s="39">
        <f t="shared" si="405"/>
        <v>0</v>
      </c>
      <c r="CK729" s="39">
        <f t="shared" si="405"/>
        <v>0</v>
      </c>
      <c r="CL729" s="39">
        <f t="shared" si="405"/>
        <v>0</v>
      </c>
      <c r="CM729" s="39">
        <f t="shared" si="405"/>
        <v>0</v>
      </c>
      <c r="CO729" s="6"/>
      <c r="CP729" s="6"/>
      <c r="CS729" s="1">
        <f t="shared" si="384"/>
        <v>54</v>
      </c>
      <c r="CT729" s="1">
        <f t="shared" si="385"/>
        <v>47.300000000000004</v>
      </c>
      <c r="CU729" s="1">
        <f t="shared" si="386"/>
        <v>45.899999999999991</v>
      </c>
      <c r="CV729" s="1">
        <f t="shared" si="387"/>
        <v>0</v>
      </c>
      <c r="CW729" s="1">
        <f t="shared" si="388"/>
        <v>0</v>
      </c>
      <c r="CX729" s="1">
        <f t="shared" si="389"/>
        <v>62.718842000000009</v>
      </c>
      <c r="CY729" s="1">
        <f t="shared" si="406"/>
        <v>331.96999999999957</v>
      </c>
      <c r="CZ729" s="1"/>
      <c r="DA729" s="1"/>
      <c r="DB729" s="1"/>
      <c r="DC729" s="1"/>
      <c r="DD729" s="1">
        <f t="shared" si="407"/>
        <v>344.64683600000001</v>
      </c>
      <c r="DE729" s="39"/>
      <c r="DH729" s="1">
        <f t="shared" si="396"/>
        <v>71.999999999999901</v>
      </c>
      <c r="DI729" s="1">
        <f t="shared" si="397"/>
        <v>1867.38</v>
      </c>
      <c r="DJ729" s="1">
        <f t="shared" si="398"/>
        <v>1587.2730000000001</v>
      </c>
      <c r="DK729" s="1">
        <f t="shared" si="399"/>
        <v>2390.2464</v>
      </c>
      <c r="DL729" s="23">
        <f t="shared" ref="DL729:DL745" si="413">DK729*0.9</f>
        <v>2151.2217599999999</v>
      </c>
      <c r="DM729" s="1">
        <f t="shared" si="400"/>
        <v>5560</v>
      </c>
      <c r="DN729" s="1">
        <f t="shared" si="401"/>
        <v>83</v>
      </c>
      <c r="DO729" s="1">
        <f t="shared" si="402"/>
        <v>1800</v>
      </c>
      <c r="DP729" s="1">
        <f t="shared" si="403"/>
        <v>92</v>
      </c>
      <c r="DQ729" s="1">
        <v>1</v>
      </c>
      <c r="DR729" s="1">
        <f>DM729</f>
        <v>5560</v>
      </c>
      <c r="DS729" s="1">
        <f>DM729</f>
        <v>5560</v>
      </c>
      <c r="DT729" s="130">
        <f t="shared" si="410"/>
        <v>7300.0258560000002</v>
      </c>
      <c r="DZ729" s="130">
        <f t="shared" si="411"/>
        <v>6684.3600000000006</v>
      </c>
      <c r="EK729" s="1">
        <f t="shared" si="412"/>
        <v>15.519999999999998</v>
      </c>
    </row>
    <row r="730" spans="1:141" ht="12" customHeight="1">
      <c r="A730" s="1">
        <f t="shared" si="390"/>
        <v>20</v>
      </c>
      <c r="B730" s="4">
        <f t="shared" si="391"/>
        <v>41313</v>
      </c>
      <c r="C730" s="4">
        <f t="shared" si="392"/>
        <v>41319</v>
      </c>
      <c r="D730" s="5" t="s">
        <v>85</v>
      </c>
      <c r="E730" s="1">
        <v>14</v>
      </c>
      <c r="F730" s="5" t="s">
        <v>52</v>
      </c>
      <c r="G730" s="5" t="s">
        <v>51</v>
      </c>
      <c r="H730" s="5" t="s">
        <v>253</v>
      </c>
      <c r="I730" s="5"/>
      <c r="J730" s="5"/>
      <c r="K730" s="15">
        <v>50.92</v>
      </c>
      <c r="L730" s="1">
        <f t="shared" si="404"/>
        <v>382.88999999999959</v>
      </c>
      <c r="M730" s="15">
        <v>0.66</v>
      </c>
      <c r="N730" s="15">
        <v>1590.8099999999899</v>
      </c>
      <c r="P730" s="1">
        <f t="shared" si="409"/>
        <v>8275.169999999991</v>
      </c>
      <c r="Q730" s="109">
        <f t="shared" si="383"/>
        <v>7871.9099999999908</v>
      </c>
      <c r="T730" s="15">
        <v>71.999999999999901</v>
      </c>
      <c r="U730" s="15">
        <v>3.21</v>
      </c>
      <c r="V730" s="15">
        <v>3.12</v>
      </c>
      <c r="W730" s="15">
        <v>28.64</v>
      </c>
      <c r="X730" s="15">
        <v>61.17</v>
      </c>
      <c r="Z730" s="1">
        <v>46.300000000000004</v>
      </c>
      <c r="AA730" s="1">
        <v>276.09999999999997</v>
      </c>
      <c r="AC730" s="1">
        <v>1700</v>
      </c>
      <c r="AD730" s="1">
        <v>9600</v>
      </c>
      <c r="AE730" s="1">
        <v>2</v>
      </c>
      <c r="AF730" s="1">
        <v>92</v>
      </c>
      <c r="AG730" s="71"/>
      <c r="AJ730" s="1">
        <v>4.5</v>
      </c>
      <c r="AL730" s="31">
        <v>4.5999999999999996</v>
      </c>
      <c r="BF730" s="110">
        <v>2</v>
      </c>
      <c r="BM730" s="1">
        <v>44.999999999999993</v>
      </c>
      <c r="BN730" s="1">
        <v>401.6</v>
      </c>
      <c r="BO730" s="1">
        <v>1</v>
      </c>
      <c r="BP730" s="1">
        <v>100</v>
      </c>
      <c r="BX730" s="1"/>
      <c r="BY730" s="41">
        <v>60.647213000000008</v>
      </c>
      <c r="CB730" s="1">
        <v>3.66</v>
      </c>
      <c r="CG730" s="39">
        <f t="shared" si="405"/>
        <v>0</v>
      </c>
      <c r="CH730" s="39">
        <f t="shared" si="405"/>
        <v>0</v>
      </c>
      <c r="CI730" s="39">
        <f t="shared" si="405"/>
        <v>0</v>
      </c>
      <c r="CJ730" s="39">
        <f t="shared" si="405"/>
        <v>0</v>
      </c>
      <c r="CK730" s="39">
        <f t="shared" si="405"/>
        <v>0</v>
      </c>
      <c r="CL730" s="39">
        <f t="shared" si="405"/>
        <v>0</v>
      </c>
      <c r="CM730" s="39">
        <f t="shared" si="405"/>
        <v>0</v>
      </c>
      <c r="CO730" s="6"/>
      <c r="CP730" s="6"/>
      <c r="CS730" s="1">
        <f t="shared" si="384"/>
        <v>50.92</v>
      </c>
      <c r="CT730" s="1">
        <f t="shared" si="385"/>
        <v>44.999999999999993</v>
      </c>
      <c r="CU730" s="1">
        <f t="shared" si="386"/>
        <v>46.300000000000004</v>
      </c>
      <c r="CV730" s="1">
        <f t="shared" si="387"/>
        <v>0</v>
      </c>
      <c r="CW730" s="1">
        <f t="shared" si="388"/>
        <v>0</v>
      </c>
      <c r="CX730" s="1">
        <f t="shared" si="389"/>
        <v>60.647213000000008</v>
      </c>
      <c r="CY730" s="1">
        <f t="shared" si="406"/>
        <v>382.88999999999959</v>
      </c>
      <c r="CZ730" s="1"/>
      <c r="DA730" s="1"/>
      <c r="DB730" s="1"/>
      <c r="DC730" s="1"/>
      <c r="DD730" s="1">
        <f t="shared" si="407"/>
        <v>405.29404900000003</v>
      </c>
      <c r="DE730" s="39"/>
      <c r="DH730" s="1">
        <f t="shared" si="396"/>
        <v>71.999999999999901</v>
      </c>
      <c r="DI730" s="1">
        <f t="shared" si="397"/>
        <v>1590.8099999999899</v>
      </c>
      <c r="DJ730" s="1">
        <f t="shared" si="398"/>
        <v>1352.1884999999913</v>
      </c>
      <c r="DK730" s="1">
        <f t="shared" si="399"/>
        <v>2036.2367999999872</v>
      </c>
      <c r="DL730" s="23">
        <f t="shared" si="413"/>
        <v>1832.6131199999884</v>
      </c>
      <c r="DM730" s="1" t="str">
        <f t="shared" si="400"/>
        <v/>
      </c>
      <c r="DN730" s="1" t="str">
        <f t="shared" si="401"/>
        <v/>
      </c>
      <c r="DO730" s="1">
        <f t="shared" si="402"/>
        <v>1700</v>
      </c>
      <c r="DP730" s="1">
        <f t="shared" si="403"/>
        <v>92</v>
      </c>
      <c r="DR730" s="1">
        <f t="shared" ref="DR730:DR745" si="414">DR729+DJ730</f>
        <v>6912.1884999999911</v>
      </c>
      <c r="DS730" s="1">
        <f t="shared" ref="DS730:DS745" si="415">DS729+DL730</f>
        <v>7392.6131199999882</v>
      </c>
      <c r="DT730" s="1">
        <f t="shared" si="410"/>
        <v>9132.6389759999893</v>
      </c>
      <c r="DZ730" s="1">
        <f t="shared" si="411"/>
        <v>8275.169999999991</v>
      </c>
      <c r="EK730" s="1">
        <f t="shared" si="412"/>
        <v>16.179999999999996</v>
      </c>
    </row>
    <row r="731" spans="1:141" ht="12" customHeight="1">
      <c r="A731" s="1">
        <f t="shared" si="390"/>
        <v>21</v>
      </c>
      <c r="B731" s="4">
        <f t="shared" si="391"/>
        <v>41320</v>
      </c>
      <c r="C731" s="4">
        <f t="shared" si="392"/>
        <v>41326</v>
      </c>
      <c r="D731" s="5" t="s">
        <v>85</v>
      </c>
      <c r="E731" s="1">
        <v>14</v>
      </c>
      <c r="F731" s="5" t="s">
        <v>52</v>
      </c>
      <c r="G731" s="5" t="s">
        <v>51</v>
      </c>
      <c r="H731" s="5" t="s">
        <v>253</v>
      </c>
      <c r="I731" s="5"/>
      <c r="J731" s="5"/>
      <c r="K731" s="15">
        <v>48.07</v>
      </c>
      <c r="L731" s="1">
        <f t="shared" si="404"/>
        <v>430.95999999999958</v>
      </c>
      <c r="M731" s="15">
        <v>4.25999999999999</v>
      </c>
      <c r="N731" s="15">
        <v>1518.0799999999899</v>
      </c>
      <c r="P731" s="1">
        <f t="shared" si="409"/>
        <v>9793.2499999999818</v>
      </c>
      <c r="Q731" s="109">
        <f t="shared" si="383"/>
        <v>9389.9899999999798</v>
      </c>
      <c r="T731" s="15">
        <v>80</v>
      </c>
      <c r="U731" s="15">
        <v>4.8399999999999901</v>
      </c>
      <c r="V731" s="15">
        <v>3.16</v>
      </c>
      <c r="W731" s="15"/>
      <c r="X731" s="15"/>
      <c r="Z731" s="1">
        <v>45.300000000000004</v>
      </c>
      <c r="AA731" s="1">
        <v>321.39999999999998</v>
      </c>
      <c r="AC731" s="1">
        <v>2000</v>
      </c>
      <c r="AD731" s="1">
        <v>11600</v>
      </c>
      <c r="AE731" s="1">
        <v>4</v>
      </c>
      <c r="AF731" s="1">
        <v>92</v>
      </c>
      <c r="AG731" s="71"/>
      <c r="AJ731" s="1">
        <v>4.5</v>
      </c>
      <c r="AL731" s="31">
        <v>7.4</v>
      </c>
      <c r="AT731" s="15">
        <v>7.49</v>
      </c>
      <c r="AU731" s="15"/>
      <c r="AV731" s="15">
        <v>0.93</v>
      </c>
      <c r="AW731" s="15">
        <v>3.76</v>
      </c>
      <c r="AX731" s="15">
        <v>5.3</v>
      </c>
      <c r="AY731" s="15">
        <v>2.71</v>
      </c>
      <c r="AZ731" s="1">
        <v>696.2</v>
      </c>
      <c r="BA731" s="15">
        <v>51.2</v>
      </c>
      <c r="BB731" s="1">
        <v>3.45</v>
      </c>
      <c r="BC731" s="23">
        <v>0.88500000000000001</v>
      </c>
      <c r="BD731" s="1">
        <v>93</v>
      </c>
      <c r="BE731" s="1">
        <v>7490</v>
      </c>
      <c r="BF731" s="110">
        <v>3</v>
      </c>
      <c r="BM731" s="1">
        <v>43</v>
      </c>
      <c r="BN731" s="1">
        <v>444.60000000000008</v>
      </c>
      <c r="BO731" s="1">
        <v>1</v>
      </c>
      <c r="BP731" s="1">
        <v>100</v>
      </c>
      <c r="BX731" s="1"/>
      <c r="BY731" s="41">
        <v>60.959545000000006</v>
      </c>
      <c r="CG731" s="39">
        <f t="shared" si="405"/>
        <v>0</v>
      </c>
      <c r="CH731" s="39">
        <f t="shared" si="405"/>
        <v>0</v>
      </c>
      <c r="CI731" s="39">
        <f t="shared" si="405"/>
        <v>0</v>
      </c>
      <c r="CJ731" s="39">
        <f t="shared" si="405"/>
        <v>0</v>
      </c>
      <c r="CK731" s="39">
        <f t="shared" si="405"/>
        <v>0</v>
      </c>
      <c r="CL731" s="39">
        <f t="shared" si="405"/>
        <v>0</v>
      </c>
      <c r="CM731" s="39">
        <f t="shared" si="405"/>
        <v>0</v>
      </c>
      <c r="CO731" s="6"/>
      <c r="CP731" s="6"/>
      <c r="CS731" s="1">
        <f t="shared" si="384"/>
        <v>48.07</v>
      </c>
      <c r="CT731" s="1">
        <f t="shared" si="385"/>
        <v>43</v>
      </c>
      <c r="CU731" s="1">
        <f t="shared" si="386"/>
        <v>45.300000000000004</v>
      </c>
      <c r="CV731" s="1">
        <f t="shared" si="387"/>
        <v>0</v>
      </c>
      <c r="CW731" s="1">
        <f t="shared" si="388"/>
        <v>0</v>
      </c>
      <c r="CX731" s="1">
        <f t="shared" si="389"/>
        <v>60.959545000000006</v>
      </c>
      <c r="CY731" s="1">
        <f t="shared" si="406"/>
        <v>430.95999999999958</v>
      </c>
      <c r="CZ731" s="1"/>
      <c r="DA731" s="1"/>
      <c r="DB731" s="1"/>
      <c r="DC731" s="1"/>
      <c r="DD731" s="1">
        <f t="shared" si="407"/>
        <v>466.25359400000002</v>
      </c>
      <c r="DE731" s="39"/>
      <c r="DH731" s="1">
        <f t="shared" si="396"/>
        <v>80</v>
      </c>
      <c r="DI731" s="1">
        <f t="shared" si="397"/>
        <v>1518.0799999999899</v>
      </c>
      <c r="DJ731" s="1">
        <f t="shared" si="398"/>
        <v>1290.3679999999913</v>
      </c>
      <c r="DK731" s="1">
        <f t="shared" si="399"/>
        <v>1943.1423999999872</v>
      </c>
      <c r="DL731" s="23">
        <f t="shared" si="413"/>
        <v>1748.8281599999884</v>
      </c>
      <c r="DM731" s="1">
        <f t="shared" si="400"/>
        <v>7490</v>
      </c>
      <c r="DN731" s="1">
        <f t="shared" si="401"/>
        <v>93</v>
      </c>
      <c r="DO731" s="1">
        <f t="shared" si="402"/>
        <v>2000</v>
      </c>
      <c r="DP731" s="1">
        <f t="shared" si="403"/>
        <v>92</v>
      </c>
      <c r="DQ731" s="1">
        <v>2</v>
      </c>
      <c r="DR731" s="1">
        <f t="shared" si="414"/>
        <v>8202.5564999999824</v>
      </c>
      <c r="DS731" s="1">
        <f t="shared" si="415"/>
        <v>9141.4412799999773</v>
      </c>
      <c r="DT731" s="130">
        <f t="shared" si="410"/>
        <v>10881.467135999977</v>
      </c>
      <c r="DZ731" s="130">
        <f t="shared" si="411"/>
        <v>9793.2499999999818</v>
      </c>
      <c r="EK731" s="1">
        <f t="shared" si="412"/>
        <v>20.439999999999987</v>
      </c>
    </row>
    <row r="732" spans="1:141" ht="12" customHeight="1">
      <c r="A732" s="1">
        <f t="shared" si="390"/>
        <v>22</v>
      </c>
      <c r="B732" s="4">
        <f t="shared" si="391"/>
        <v>41327</v>
      </c>
      <c r="C732" s="4">
        <f t="shared" si="392"/>
        <v>41333</v>
      </c>
      <c r="D732" s="5" t="s">
        <v>85</v>
      </c>
      <c r="E732" s="1">
        <v>14</v>
      </c>
      <c r="F732" s="5" t="s">
        <v>52</v>
      </c>
      <c r="G732" s="5" t="s">
        <v>51</v>
      </c>
      <c r="H732" s="5" t="s">
        <v>253</v>
      </c>
      <c r="I732" s="5"/>
      <c r="J732" s="5"/>
      <c r="K732" s="15">
        <v>48.649999999999899</v>
      </c>
      <c r="L732" s="1">
        <f t="shared" si="404"/>
        <v>479.6099999999995</v>
      </c>
      <c r="M732" s="15">
        <v>3.54</v>
      </c>
      <c r="N732" s="15">
        <v>1840.98</v>
      </c>
      <c r="P732" s="1">
        <f t="shared" si="409"/>
        <v>11634.229999999981</v>
      </c>
      <c r="Q732" s="109">
        <f t="shared" si="383"/>
        <v>11230.969999999979</v>
      </c>
      <c r="T732" s="15">
        <v>82.999999999999901</v>
      </c>
      <c r="U732" s="15">
        <v>5.54</v>
      </c>
      <c r="V732" s="15">
        <v>3.77999999999999</v>
      </c>
      <c r="W732" s="15">
        <v>20.65</v>
      </c>
      <c r="X732" s="15">
        <v>46.28</v>
      </c>
      <c r="Z732" s="1">
        <v>46.5</v>
      </c>
      <c r="AA732" s="1">
        <v>367.9</v>
      </c>
      <c r="AC732" s="1">
        <v>1600</v>
      </c>
      <c r="AD732" s="1">
        <v>13200</v>
      </c>
      <c r="AE732" s="1">
        <v>5.6000000000000005</v>
      </c>
      <c r="AF732" s="1">
        <v>92</v>
      </c>
      <c r="AG732" s="71"/>
      <c r="AJ732" s="1">
        <v>4.4000000000000004</v>
      </c>
      <c r="AL732" s="31">
        <v>0</v>
      </c>
      <c r="AS732" s="15"/>
      <c r="BF732" s="110">
        <v>3</v>
      </c>
      <c r="BM732" s="1">
        <v>40.900000000000006</v>
      </c>
      <c r="BN732" s="1">
        <v>485.50000000000006</v>
      </c>
      <c r="BO732" s="1">
        <v>1</v>
      </c>
      <c r="BP732" s="1">
        <v>100</v>
      </c>
      <c r="BX732" s="1"/>
      <c r="BY732" s="41">
        <v>50.829433999999999</v>
      </c>
      <c r="CB732" s="1">
        <v>3.45</v>
      </c>
      <c r="CG732" s="39">
        <f t="shared" ref="CG732:CM737" si="416">CG697</f>
        <v>0</v>
      </c>
      <c r="CH732" s="39">
        <f t="shared" si="416"/>
        <v>0</v>
      </c>
      <c r="CI732" s="39">
        <f t="shared" si="416"/>
        <v>0</v>
      </c>
      <c r="CJ732" s="39">
        <f t="shared" si="416"/>
        <v>0</v>
      </c>
      <c r="CK732" s="39">
        <f t="shared" si="416"/>
        <v>0</v>
      </c>
      <c r="CL732" s="39">
        <f t="shared" si="416"/>
        <v>0</v>
      </c>
      <c r="CM732" s="39">
        <f t="shared" si="416"/>
        <v>0</v>
      </c>
      <c r="CO732" s="6"/>
      <c r="CP732" s="6"/>
      <c r="CS732" s="1">
        <f t="shared" si="384"/>
        <v>48.649999999999899</v>
      </c>
      <c r="CT732" s="1">
        <f t="shared" si="385"/>
        <v>40.900000000000006</v>
      </c>
      <c r="CU732" s="1">
        <f t="shared" si="386"/>
        <v>46.5</v>
      </c>
      <c r="CV732" s="1">
        <f t="shared" si="387"/>
        <v>0</v>
      </c>
      <c r="CW732" s="1">
        <f t="shared" si="388"/>
        <v>0</v>
      </c>
      <c r="CX732" s="1">
        <f t="shared" si="389"/>
        <v>50.829433999999999</v>
      </c>
      <c r="CY732" s="1">
        <f t="shared" si="406"/>
        <v>479.6099999999995</v>
      </c>
      <c r="CZ732" s="1"/>
      <c r="DA732" s="1"/>
      <c r="DB732" s="1"/>
      <c r="DC732" s="1"/>
      <c r="DD732" s="1">
        <f t="shared" si="407"/>
        <v>517.08302800000001</v>
      </c>
      <c r="DE732" s="39"/>
      <c r="DH732" s="1">
        <f t="shared" si="396"/>
        <v>82.999999999999901</v>
      </c>
      <c r="DI732" s="1">
        <f t="shared" si="397"/>
        <v>1840.98</v>
      </c>
      <c r="DJ732" s="1">
        <f t="shared" si="398"/>
        <v>1564.8330000000001</v>
      </c>
      <c r="DK732" s="1">
        <f t="shared" si="399"/>
        <v>2356.4544000000001</v>
      </c>
      <c r="DL732" s="23">
        <f t="shared" si="413"/>
        <v>2120.8089600000003</v>
      </c>
      <c r="DM732" s="1" t="str">
        <f t="shared" si="400"/>
        <v/>
      </c>
      <c r="DN732" s="1" t="str">
        <f t="shared" si="401"/>
        <v/>
      </c>
      <c r="DO732" s="1">
        <f t="shared" si="402"/>
        <v>1600</v>
      </c>
      <c r="DP732" s="1">
        <f t="shared" si="403"/>
        <v>92</v>
      </c>
      <c r="DR732" s="1">
        <f t="shared" si="414"/>
        <v>9767.3894999999829</v>
      </c>
      <c r="DS732" s="1">
        <f t="shared" si="415"/>
        <v>11262.250239999978</v>
      </c>
      <c r="DT732" s="1">
        <f t="shared" si="410"/>
        <v>13002.276095999978</v>
      </c>
      <c r="DZ732" s="1">
        <f t="shared" si="411"/>
        <v>11634.229999999981</v>
      </c>
      <c r="EK732" s="1">
        <f t="shared" si="412"/>
        <v>23.979999999999986</v>
      </c>
    </row>
    <row r="733" spans="1:141" ht="12" customHeight="1">
      <c r="A733" s="1">
        <f t="shared" si="390"/>
        <v>23</v>
      </c>
      <c r="B733" s="4">
        <f t="shared" si="391"/>
        <v>41334</v>
      </c>
      <c r="C733" s="4">
        <f t="shared" si="392"/>
        <v>41340</v>
      </c>
      <c r="D733" s="5" t="s">
        <v>85</v>
      </c>
      <c r="E733" s="1">
        <v>14</v>
      </c>
      <c r="F733" s="5" t="s">
        <v>52</v>
      </c>
      <c r="G733" s="5" t="s">
        <v>51</v>
      </c>
      <c r="H733" s="5" t="s">
        <v>253</v>
      </c>
      <c r="I733" s="5"/>
      <c r="J733" s="5"/>
      <c r="K733" s="15">
        <v>49.75</v>
      </c>
      <c r="L733" s="1">
        <f t="shared" si="404"/>
        <v>529.35999999999945</v>
      </c>
      <c r="M733" s="15">
        <v>1.3799999999999899</v>
      </c>
      <c r="N733" s="15">
        <v>1689.66</v>
      </c>
      <c r="P733" s="1">
        <f t="shared" si="409"/>
        <v>13323.889999999981</v>
      </c>
      <c r="Q733" s="109">
        <f t="shared" si="383"/>
        <v>12920.629999999979</v>
      </c>
      <c r="T733" s="15">
        <v>82.999999999999901</v>
      </c>
      <c r="U733" s="15">
        <v>5.54</v>
      </c>
      <c r="V733" s="15">
        <v>3.3999999999999901</v>
      </c>
      <c r="W733" s="15"/>
      <c r="X733" s="15"/>
      <c r="Z733" s="1">
        <v>39.300000000000004</v>
      </c>
      <c r="AA733" s="1">
        <v>407.2</v>
      </c>
      <c r="AC733" s="1">
        <v>1600</v>
      </c>
      <c r="AD733" s="1">
        <v>14800</v>
      </c>
      <c r="AE733" s="1">
        <v>7.1999999999999993</v>
      </c>
      <c r="AF733" s="1">
        <v>91</v>
      </c>
      <c r="AG733" s="71"/>
      <c r="AJ733" s="1">
        <v>4.2</v>
      </c>
      <c r="AL733" s="23">
        <v>0</v>
      </c>
      <c r="BF733" s="110">
        <v>3</v>
      </c>
      <c r="BM733" s="1">
        <v>38.9</v>
      </c>
      <c r="BN733" s="1">
        <v>524.40000000000009</v>
      </c>
      <c r="BO733" s="1">
        <v>1</v>
      </c>
      <c r="BP733" s="1">
        <v>100</v>
      </c>
      <c r="BX733" s="1"/>
      <c r="BY733" s="41">
        <v>50.674849999999992</v>
      </c>
      <c r="CG733" s="39">
        <f t="shared" si="416"/>
        <v>0</v>
      </c>
      <c r="CH733" s="39">
        <f t="shared" si="416"/>
        <v>0</v>
      </c>
      <c r="CI733" s="39">
        <f t="shared" si="416"/>
        <v>0</v>
      </c>
      <c r="CJ733" s="39">
        <f t="shared" si="416"/>
        <v>0</v>
      </c>
      <c r="CK733" s="39">
        <f t="shared" si="416"/>
        <v>0</v>
      </c>
      <c r="CL733" s="39">
        <f t="shared" si="416"/>
        <v>0</v>
      </c>
      <c r="CM733" s="39">
        <f t="shared" si="416"/>
        <v>0</v>
      </c>
      <c r="CO733" s="6"/>
      <c r="CP733" s="6"/>
      <c r="CS733" s="1">
        <f t="shared" si="384"/>
        <v>49.75</v>
      </c>
      <c r="CT733" s="1">
        <f t="shared" si="385"/>
        <v>38.9</v>
      </c>
      <c r="CU733" s="1">
        <f t="shared" si="386"/>
        <v>39.300000000000004</v>
      </c>
      <c r="CV733" s="1">
        <f t="shared" si="387"/>
        <v>0</v>
      </c>
      <c r="CW733" s="1">
        <f t="shared" si="388"/>
        <v>0</v>
      </c>
      <c r="CX733" s="1">
        <f t="shared" si="389"/>
        <v>50.674849999999992</v>
      </c>
      <c r="CY733" s="1">
        <f t="shared" si="406"/>
        <v>529.35999999999945</v>
      </c>
      <c r="CZ733" s="1"/>
      <c r="DA733" s="1"/>
      <c r="DB733" s="1"/>
      <c r="DC733" s="1"/>
      <c r="DD733" s="1">
        <f t="shared" si="407"/>
        <v>567.75787800000001</v>
      </c>
      <c r="DE733" s="39"/>
      <c r="DH733" s="1">
        <f t="shared" si="396"/>
        <v>82.999999999999901</v>
      </c>
      <c r="DI733" s="1">
        <f t="shared" si="397"/>
        <v>1689.66</v>
      </c>
      <c r="DJ733" s="1">
        <f t="shared" si="398"/>
        <v>1436.211</v>
      </c>
      <c r="DK733" s="1">
        <f t="shared" si="399"/>
        <v>2162.7647999999999</v>
      </c>
      <c r="DL733" s="23">
        <f t="shared" si="413"/>
        <v>1946.4883199999999</v>
      </c>
      <c r="DM733" s="1" t="str">
        <f t="shared" si="400"/>
        <v/>
      </c>
      <c r="DN733" s="1" t="str">
        <f t="shared" si="401"/>
        <v/>
      </c>
      <c r="DO733" s="1">
        <f t="shared" si="402"/>
        <v>1600</v>
      </c>
      <c r="DP733" s="1">
        <f t="shared" si="403"/>
        <v>91</v>
      </c>
      <c r="DR733" s="1">
        <f t="shared" si="414"/>
        <v>11203.600499999982</v>
      </c>
      <c r="DS733" s="1">
        <f t="shared" si="415"/>
        <v>13208.738559999978</v>
      </c>
      <c r="DT733" s="1">
        <f t="shared" si="410"/>
        <v>14948.764415999978</v>
      </c>
      <c r="DZ733" s="1">
        <f t="shared" si="411"/>
        <v>13323.889999999981</v>
      </c>
      <c r="EK733" s="1">
        <f t="shared" si="412"/>
        <v>25.359999999999975</v>
      </c>
    </row>
    <row r="734" spans="1:141" ht="12" customHeight="1">
      <c r="A734" s="1">
        <f t="shared" si="390"/>
        <v>24</v>
      </c>
      <c r="B734" s="4">
        <f t="shared" si="391"/>
        <v>41341</v>
      </c>
      <c r="C734" s="4">
        <f t="shared" si="392"/>
        <v>41347</v>
      </c>
      <c r="D734" s="5" t="s">
        <v>85</v>
      </c>
      <c r="E734" s="1">
        <v>14</v>
      </c>
      <c r="F734" s="5" t="s">
        <v>52</v>
      </c>
      <c r="G734" s="5" t="s">
        <v>51</v>
      </c>
      <c r="H734" s="5" t="s">
        <v>253</v>
      </c>
      <c r="I734" s="5"/>
      <c r="J734" s="5"/>
      <c r="K734" s="15">
        <v>44.229999999999897</v>
      </c>
      <c r="L734" s="1">
        <f t="shared" si="404"/>
        <v>573.58999999999935</v>
      </c>
      <c r="M734" s="15">
        <v>5.8099999999999898</v>
      </c>
      <c r="N734" s="15">
        <v>1571.65</v>
      </c>
      <c r="P734" s="1">
        <f t="shared" si="409"/>
        <v>14895.539999999981</v>
      </c>
      <c r="Q734" s="109">
        <f t="shared" si="383"/>
        <v>14492.279999999979</v>
      </c>
      <c r="T734" s="15">
        <v>82.999999999999901</v>
      </c>
      <c r="U734" s="15">
        <v>5.54</v>
      </c>
      <c r="V734" s="15">
        <v>3.5499999999999901</v>
      </c>
      <c r="W734" s="15">
        <v>27.23</v>
      </c>
      <c r="X734" s="15">
        <v>62.76</v>
      </c>
      <c r="Z734" s="1">
        <v>41.6</v>
      </c>
      <c r="AA734" s="1">
        <v>448.8</v>
      </c>
      <c r="AC734" s="1">
        <v>1600</v>
      </c>
      <c r="AD734" s="1">
        <v>16400</v>
      </c>
      <c r="AE734" s="1">
        <v>8.8000000000000007</v>
      </c>
      <c r="AF734" s="1">
        <v>89</v>
      </c>
      <c r="AG734" s="71"/>
      <c r="AJ734" s="1">
        <v>3.8</v>
      </c>
      <c r="AL734" s="23">
        <v>0</v>
      </c>
      <c r="AT734" s="15">
        <v>15.74</v>
      </c>
      <c r="AV734" s="15">
        <v>0.86</v>
      </c>
      <c r="AW734" s="15">
        <v>3.75</v>
      </c>
      <c r="AX734" s="15">
        <v>5.05</v>
      </c>
      <c r="AY734" s="15">
        <v>2.81</v>
      </c>
      <c r="AZ734" s="1">
        <v>388.57</v>
      </c>
      <c r="BA734" s="15">
        <v>46.6</v>
      </c>
      <c r="BB734" s="1">
        <v>2.54</v>
      </c>
      <c r="BC734" s="23">
        <v>8.23</v>
      </c>
      <c r="BD734" s="1">
        <v>86</v>
      </c>
      <c r="BE734" s="1">
        <v>15740</v>
      </c>
      <c r="BF734" s="110">
        <v>4</v>
      </c>
      <c r="BM734" s="1">
        <v>36.6</v>
      </c>
      <c r="BN734" s="1">
        <v>561.00000000000011</v>
      </c>
      <c r="BO734" s="1">
        <v>1</v>
      </c>
      <c r="BP734" s="1">
        <v>100</v>
      </c>
      <c r="BX734" s="1"/>
      <c r="BY734" s="41">
        <v>44.127629999999996</v>
      </c>
      <c r="CG734" s="39">
        <f t="shared" si="416"/>
        <v>0</v>
      </c>
      <c r="CH734" s="39">
        <f t="shared" si="416"/>
        <v>0</v>
      </c>
      <c r="CI734" s="39">
        <f t="shared" si="416"/>
        <v>0</v>
      </c>
      <c r="CJ734" s="39">
        <f t="shared" si="416"/>
        <v>0</v>
      </c>
      <c r="CK734" s="39">
        <f t="shared" si="416"/>
        <v>0</v>
      </c>
      <c r="CL734" s="39">
        <f t="shared" si="416"/>
        <v>0</v>
      </c>
      <c r="CM734" s="39">
        <f t="shared" si="416"/>
        <v>0</v>
      </c>
      <c r="CO734" s="6"/>
      <c r="CP734" s="6"/>
      <c r="CS734" s="1">
        <f t="shared" si="384"/>
        <v>44.229999999999897</v>
      </c>
      <c r="CT734" s="1">
        <f t="shared" si="385"/>
        <v>36.6</v>
      </c>
      <c r="CU734" s="1">
        <f t="shared" si="386"/>
        <v>41.6</v>
      </c>
      <c r="CV734" s="1">
        <f t="shared" si="387"/>
        <v>0</v>
      </c>
      <c r="CW734" s="1">
        <f t="shared" si="388"/>
        <v>0</v>
      </c>
      <c r="CX734" s="1">
        <f t="shared" si="389"/>
        <v>44.127629999999996</v>
      </c>
      <c r="CY734" s="1">
        <f t="shared" si="406"/>
        <v>573.58999999999935</v>
      </c>
      <c r="CZ734" s="1"/>
      <c r="DA734" s="1"/>
      <c r="DB734" s="1"/>
      <c r="DC734" s="1"/>
      <c r="DD734" s="1">
        <f t="shared" si="407"/>
        <v>611.88550799999996</v>
      </c>
      <c r="DE734" s="39"/>
      <c r="DH734" s="1">
        <f t="shared" si="396"/>
        <v>82.999999999999901</v>
      </c>
      <c r="DI734" s="1">
        <f t="shared" si="397"/>
        <v>1571.65</v>
      </c>
      <c r="DJ734" s="1">
        <f t="shared" si="398"/>
        <v>1335.9025000000001</v>
      </c>
      <c r="DK734" s="1">
        <f t="shared" si="399"/>
        <v>2011.7120000000002</v>
      </c>
      <c r="DL734" s="23">
        <f t="shared" si="413"/>
        <v>1810.5408000000002</v>
      </c>
      <c r="DM734" s="1">
        <f t="shared" si="400"/>
        <v>15740</v>
      </c>
      <c r="DN734" s="1">
        <f t="shared" si="401"/>
        <v>86</v>
      </c>
      <c r="DO734" s="1">
        <f t="shared" si="402"/>
        <v>1600</v>
      </c>
      <c r="DP734" s="1">
        <f t="shared" si="403"/>
        <v>89</v>
      </c>
      <c r="DQ734" s="1">
        <v>3</v>
      </c>
      <c r="DR734" s="1">
        <f t="shared" si="414"/>
        <v>12539.502999999982</v>
      </c>
      <c r="DS734" s="1">
        <f t="shared" si="415"/>
        <v>15019.279359999979</v>
      </c>
      <c r="DT734" s="130">
        <f t="shared" si="410"/>
        <v>16759.305215999979</v>
      </c>
      <c r="DZ734" s="130">
        <f t="shared" si="411"/>
        <v>14895.539999999981</v>
      </c>
      <c r="EK734" s="1">
        <f t="shared" si="412"/>
        <v>31.169999999999966</v>
      </c>
    </row>
    <row r="735" spans="1:141" ht="12" customHeight="1">
      <c r="A735" s="1">
        <f t="shared" si="390"/>
        <v>25</v>
      </c>
      <c r="B735" s="4">
        <f t="shared" si="391"/>
        <v>41348</v>
      </c>
      <c r="C735" s="4">
        <f t="shared" si="392"/>
        <v>41354</v>
      </c>
      <c r="D735" s="5" t="s">
        <v>85</v>
      </c>
      <c r="E735" s="1">
        <v>14</v>
      </c>
      <c r="F735" s="5" t="s">
        <v>52</v>
      </c>
      <c r="G735" s="5" t="s">
        <v>51</v>
      </c>
      <c r="H735" s="5" t="s">
        <v>253</v>
      </c>
      <c r="I735" s="5"/>
      <c r="J735" s="5"/>
      <c r="K735" s="15">
        <v>47.89</v>
      </c>
      <c r="L735" s="1">
        <f t="shared" si="404"/>
        <v>621.47999999999934</v>
      </c>
      <c r="M735" s="15">
        <v>1.3799999999999899</v>
      </c>
      <c r="N735" s="15">
        <v>1650.88</v>
      </c>
      <c r="P735" s="1">
        <f t="shared" si="409"/>
        <v>16546.41999999998</v>
      </c>
      <c r="Q735" s="109">
        <f t="shared" si="383"/>
        <v>16143.159999999978</v>
      </c>
      <c r="T735" s="15">
        <v>84.999999999999901</v>
      </c>
      <c r="U735" s="15">
        <v>6.36</v>
      </c>
      <c r="V735" s="15">
        <v>3.45</v>
      </c>
      <c r="W735" s="15">
        <v>15.05</v>
      </c>
      <c r="X735" s="15">
        <v>27.12</v>
      </c>
      <c r="Z735" s="1">
        <v>39.799999999999997</v>
      </c>
      <c r="AA735" s="1">
        <v>488.6</v>
      </c>
      <c r="AC735" s="1">
        <v>1600</v>
      </c>
      <c r="AD735" s="1">
        <v>18000</v>
      </c>
      <c r="AE735" s="1">
        <v>10.4</v>
      </c>
      <c r="AF735" s="1">
        <v>86</v>
      </c>
      <c r="AG735" s="71"/>
      <c r="AJ735" s="1">
        <v>3.4</v>
      </c>
      <c r="AL735" s="23">
        <v>0</v>
      </c>
      <c r="AT735" s="15">
        <v>18.600000000000001</v>
      </c>
      <c r="AV735" s="15">
        <v>0.93</v>
      </c>
      <c r="AW735" s="15">
        <v>4.1500000000000004</v>
      </c>
      <c r="AX735" s="15">
        <v>4.8899999999999997</v>
      </c>
      <c r="AY735" s="15">
        <v>2.79</v>
      </c>
      <c r="AZ735" s="1">
        <v>500.3</v>
      </c>
      <c r="BA735" s="15">
        <v>47.7</v>
      </c>
      <c r="BB735" s="1">
        <v>2.92</v>
      </c>
      <c r="BC735" s="23">
        <v>10.208</v>
      </c>
      <c r="BD735" s="1">
        <v>93</v>
      </c>
      <c r="BE735" s="1">
        <v>18600</v>
      </c>
      <c r="BF735" s="110">
        <v>5</v>
      </c>
      <c r="BM735" s="1">
        <v>34.4</v>
      </c>
      <c r="BN735" s="1">
        <v>595.4</v>
      </c>
      <c r="BO735" s="1">
        <v>1</v>
      </c>
      <c r="BP735" s="1">
        <v>100</v>
      </c>
      <c r="BX735" s="1"/>
      <c r="BY735" s="41">
        <v>45.185535999999999</v>
      </c>
      <c r="CB735" s="1">
        <v>2.54</v>
      </c>
      <c r="CG735" s="39">
        <f t="shared" si="416"/>
        <v>0</v>
      </c>
      <c r="CH735" s="39">
        <f t="shared" si="416"/>
        <v>0</v>
      </c>
      <c r="CI735" s="39">
        <f t="shared" si="416"/>
        <v>0</v>
      </c>
      <c r="CJ735" s="39">
        <f t="shared" si="416"/>
        <v>0</v>
      </c>
      <c r="CK735" s="39">
        <f t="shared" si="416"/>
        <v>0</v>
      </c>
      <c r="CL735" s="39">
        <f t="shared" si="416"/>
        <v>0</v>
      </c>
      <c r="CM735" s="39">
        <f t="shared" si="416"/>
        <v>0</v>
      </c>
      <c r="CO735" s="6"/>
      <c r="CP735" s="6"/>
      <c r="CS735" s="1">
        <f t="shared" si="384"/>
        <v>47.89</v>
      </c>
      <c r="CT735" s="1">
        <f t="shared" si="385"/>
        <v>34.4</v>
      </c>
      <c r="CU735" s="1">
        <f t="shared" si="386"/>
        <v>39.799999999999997</v>
      </c>
      <c r="CV735" s="1">
        <f t="shared" si="387"/>
        <v>0</v>
      </c>
      <c r="CW735" s="1">
        <f t="shared" si="388"/>
        <v>0</v>
      </c>
      <c r="CX735" s="1">
        <f t="shared" si="389"/>
        <v>45.185535999999999</v>
      </c>
      <c r="CY735" s="1">
        <f t="shared" si="406"/>
        <v>621.47999999999934</v>
      </c>
      <c r="CZ735" s="1"/>
      <c r="DA735" s="1"/>
      <c r="DB735" s="1"/>
      <c r="DC735" s="1"/>
      <c r="DD735" s="1">
        <f t="shared" si="407"/>
        <v>657.07104399999992</v>
      </c>
      <c r="DE735" s="39"/>
      <c r="DH735" s="1">
        <f t="shared" si="396"/>
        <v>84.999999999999901</v>
      </c>
      <c r="DI735" s="1">
        <f t="shared" si="397"/>
        <v>1650.88</v>
      </c>
      <c r="DJ735" s="1">
        <f t="shared" si="398"/>
        <v>1403.248</v>
      </c>
      <c r="DK735" s="1">
        <f t="shared" si="399"/>
        <v>2113.1264000000001</v>
      </c>
      <c r="DL735" s="23">
        <f t="shared" si="413"/>
        <v>1901.8137600000002</v>
      </c>
      <c r="DM735" s="1">
        <f t="shared" si="400"/>
        <v>18600</v>
      </c>
      <c r="DN735" s="1">
        <f t="shared" si="401"/>
        <v>93</v>
      </c>
      <c r="DO735" s="1">
        <f t="shared" si="402"/>
        <v>1600</v>
      </c>
      <c r="DP735" s="1">
        <f t="shared" si="403"/>
        <v>86</v>
      </c>
      <c r="DQ735" s="1">
        <v>4</v>
      </c>
      <c r="DR735" s="1">
        <f t="shared" si="414"/>
        <v>13942.750999999982</v>
      </c>
      <c r="DS735" s="1">
        <f t="shared" si="415"/>
        <v>16921.09311999998</v>
      </c>
      <c r="DT735" s="130">
        <f t="shared" si="410"/>
        <v>18661.11897599998</v>
      </c>
      <c r="DZ735" s="130">
        <f t="shared" si="411"/>
        <v>16546.41999999998</v>
      </c>
      <c r="EK735" s="1">
        <f t="shared" si="412"/>
        <v>32.549999999999955</v>
      </c>
    </row>
    <row r="736" spans="1:141" ht="12" customHeight="1">
      <c r="A736" s="1">
        <f t="shared" si="390"/>
        <v>26</v>
      </c>
      <c r="B736" s="4">
        <f t="shared" si="391"/>
        <v>41355</v>
      </c>
      <c r="C736" s="4">
        <f t="shared" si="392"/>
        <v>41361</v>
      </c>
      <c r="D736" s="5" t="s">
        <v>85</v>
      </c>
      <c r="E736" s="1">
        <v>14</v>
      </c>
      <c r="F736" s="5" t="s">
        <v>52</v>
      </c>
      <c r="G736" s="5" t="s">
        <v>51</v>
      </c>
      <c r="H736" s="5" t="s">
        <v>253</v>
      </c>
      <c r="I736" s="5"/>
      <c r="J736" s="5"/>
      <c r="K736" s="15">
        <v>34.93</v>
      </c>
      <c r="L736" s="1">
        <f t="shared" si="404"/>
        <v>656.40999999999929</v>
      </c>
      <c r="M736" s="15">
        <v>5.21</v>
      </c>
      <c r="N736" s="15">
        <v>1031.3199999999899</v>
      </c>
      <c r="P736" s="1">
        <f t="shared" si="409"/>
        <v>17577.739999999969</v>
      </c>
      <c r="Q736" s="109">
        <f t="shared" si="383"/>
        <v>17174.479999999967</v>
      </c>
      <c r="T736" s="15">
        <v>71.999999999999901</v>
      </c>
      <c r="U736" s="15">
        <v>2.8999999999999901</v>
      </c>
      <c r="V736" s="15">
        <v>2.95</v>
      </c>
      <c r="W736" s="15"/>
      <c r="X736" s="15"/>
      <c r="Z736" s="1">
        <v>31.1</v>
      </c>
      <c r="AA736" s="1">
        <v>519.70000000000005</v>
      </c>
      <c r="AC736" s="1">
        <v>1300</v>
      </c>
      <c r="AD736" s="1">
        <v>19300</v>
      </c>
      <c r="AE736" s="1">
        <v>11.6</v>
      </c>
      <c r="AF736" s="1">
        <v>80</v>
      </c>
      <c r="AG736" s="71"/>
      <c r="AJ736" s="1">
        <v>2.8</v>
      </c>
      <c r="AL736" s="23">
        <v>3.8</v>
      </c>
      <c r="BF736" s="110">
        <v>5</v>
      </c>
      <c r="BM736" s="1">
        <v>32.300000000000004</v>
      </c>
      <c r="BN736" s="1">
        <v>627.70000000000016</v>
      </c>
      <c r="BO736" s="1">
        <v>1</v>
      </c>
      <c r="BP736" s="1">
        <v>100</v>
      </c>
      <c r="BX736" s="1"/>
      <c r="BY736" s="41">
        <v>37.893758999999996</v>
      </c>
      <c r="CB736" s="1" t="s">
        <v>271</v>
      </c>
      <c r="CG736" s="39">
        <f t="shared" si="416"/>
        <v>0</v>
      </c>
      <c r="CH736" s="39">
        <f t="shared" si="416"/>
        <v>0</v>
      </c>
      <c r="CI736" s="39">
        <f t="shared" si="416"/>
        <v>0</v>
      </c>
      <c r="CJ736" s="39">
        <f t="shared" si="416"/>
        <v>0</v>
      </c>
      <c r="CK736" s="39">
        <f t="shared" si="416"/>
        <v>0</v>
      </c>
      <c r="CL736" s="39">
        <f t="shared" si="416"/>
        <v>0</v>
      </c>
      <c r="CM736" s="39">
        <f t="shared" si="416"/>
        <v>0</v>
      </c>
      <c r="CO736" s="6"/>
      <c r="CP736" s="6"/>
      <c r="CS736" s="1">
        <f t="shared" si="384"/>
        <v>34.93</v>
      </c>
      <c r="CT736" s="1">
        <f t="shared" si="385"/>
        <v>32.300000000000004</v>
      </c>
      <c r="CU736" s="1">
        <f t="shared" si="386"/>
        <v>31.1</v>
      </c>
      <c r="CV736" s="1">
        <f t="shared" si="387"/>
        <v>0</v>
      </c>
      <c r="CW736" s="1">
        <f t="shared" si="388"/>
        <v>0</v>
      </c>
      <c r="CX736" s="1">
        <f t="shared" si="389"/>
        <v>37.893758999999996</v>
      </c>
      <c r="CY736" s="1">
        <f t="shared" si="406"/>
        <v>656.40999999999929</v>
      </c>
      <c r="CZ736" s="1"/>
      <c r="DA736" s="1"/>
      <c r="DB736" s="1"/>
      <c r="DC736" s="1"/>
      <c r="DD736" s="1">
        <f t="shared" si="407"/>
        <v>694.96480299999996</v>
      </c>
      <c r="DE736" s="39"/>
      <c r="DH736" s="1">
        <f t="shared" si="396"/>
        <v>71.999999999999901</v>
      </c>
      <c r="DI736" s="1">
        <f t="shared" si="397"/>
        <v>1031.3199999999899</v>
      </c>
      <c r="DJ736" s="1">
        <f t="shared" si="398"/>
        <v>876.62199999999143</v>
      </c>
      <c r="DK736" s="1">
        <f t="shared" si="399"/>
        <v>1320.0895999999871</v>
      </c>
      <c r="DL736" s="23">
        <f t="shared" si="413"/>
        <v>1188.0806399999883</v>
      </c>
      <c r="DM736" s="1" t="str">
        <f t="shared" si="400"/>
        <v/>
      </c>
      <c r="DN736" s="1" t="str">
        <f t="shared" si="401"/>
        <v/>
      </c>
      <c r="DO736" s="1">
        <f t="shared" si="402"/>
        <v>1300</v>
      </c>
      <c r="DP736" s="1">
        <f t="shared" si="403"/>
        <v>80</v>
      </c>
      <c r="DR736" s="1">
        <f t="shared" si="414"/>
        <v>14819.372999999974</v>
      </c>
      <c r="DS736" s="1">
        <f t="shared" si="415"/>
        <v>18109.173759999969</v>
      </c>
      <c r="DT736" s="1">
        <f t="shared" si="410"/>
        <v>19849.199615999969</v>
      </c>
      <c r="DZ736" s="1">
        <f t="shared" si="411"/>
        <v>17577.739999999969</v>
      </c>
      <c r="EK736" s="1">
        <f t="shared" si="412"/>
        <v>37.759999999999955</v>
      </c>
    </row>
    <row r="737" spans="1:142" ht="12" customHeight="1">
      <c r="A737" s="1">
        <f t="shared" si="390"/>
        <v>27</v>
      </c>
      <c r="B737" s="4">
        <f t="shared" si="391"/>
        <v>41362</v>
      </c>
      <c r="C737" s="4">
        <f t="shared" si="392"/>
        <v>41368</v>
      </c>
      <c r="D737" s="5" t="s">
        <v>85</v>
      </c>
      <c r="E737" s="1">
        <v>14</v>
      </c>
      <c r="F737" s="5" t="s">
        <v>52</v>
      </c>
      <c r="G737" s="5" t="s">
        <v>51</v>
      </c>
      <c r="H737" s="5" t="s">
        <v>253</v>
      </c>
      <c r="I737" s="5"/>
      <c r="J737" s="5"/>
      <c r="K737" s="15">
        <v>18.219999999999899</v>
      </c>
      <c r="L737" s="1">
        <f t="shared" si="404"/>
        <v>674.6299999999992</v>
      </c>
      <c r="M737" s="15">
        <v>3.4399999999999902</v>
      </c>
      <c r="N737" s="15">
        <v>733.57</v>
      </c>
      <c r="P737" s="1">
        <f t="shared" si="409"/>
        <v>18311.309999999969</v>
      </c>
      <c r="Q737" s="109">
        <f t="shared" si="383"/>
        <v>17908.049999999967</v>
      </c>
      <c r="T737" s="15">
        <v>71.999999999999901</v>
      </c>
      <c r="U737" s="15">
        <v>2.8999999999999901</v>
      </c>
      <c r="V737" s="15">
        <v>4.03</v>
      </c>
      <c r="W737" s="15"/>
      <c r="X737" s="15"/>
      <c r="Z737" s="1">
        <v>21.9</v>
      </c>
      <c r="AA737" s="1">
        <v>541.6</v>
      </c>
      <c r="AC737" s="1">
        <v>700</v>
      </c>
      <c r="AD737" s="1">
        <v>20000</v>
      </c>
      <c r="AE737" s="1">
        <v>12.4</v>
      </c>
      <c r="AF737" s="1">
        <v>71</v>
      </c>
      <c r="AG737" s="71"/>
      <c r="AJ737" s="1">
        <v>2.2000000000000002</v>
      </c>
      <c r="AL737" s="23">
        <v>0.6</v>
      </c>
      <c r="BF737" s="110">
        <v>5</v>
      </c>
      <c r="BM737" s="1">
        <v>29.1</v>
      </c>
      <c r="BN737" s="1">
        <v>656.8</v>
      </c>
      <c r="BO737" s="1">
        <v>1</v>
      </c>
      <c r="BP737" s="1">
        <v>100</v>
      </c>
      <c r="BX737" s="1"/>
      <c r="BY737" s="41">
        <v>20.352656</v>
      </c>
      <c r="CB737" s="1" t="s">
        <v>262</v>
      </c>
      <c r="CG737" s="39">
        <f t="shared" si="416"/>
        <v>0</v>
      </c>
      <c r="CH737" s="39">
        <f t="shared" si="416"/>
        <v>0</v>
      </c>
      <c r="CI737" s="39">
        <f t="shared" si="416"/>
        <v>0</v>
      </c>
      <c r="CJ737" s="39">
        <f t="shared" si="416"/>
        <v>0</v>
      </c>
      <c r="CK737" s="39">
        <f t="shared" si="416"/>
        <v>0</v>
      </c>
      <c r="CL737" s="39">
        <f t="shared" si="416"/>
        <v>0</v>
      </c>
      <c r="CM737" s="39">
        <f t="shared" si="416"/>
        <v>0</v>
      </c>
      <c r="CO737" s="6"/>
      <c r="CP737" s="6"/>
      <c r="CS737" s="1">
        <f t="shared" si="384"/>
        <v>18.219999999999899</v>
      </c>
      <c r="CT737" s="1">
        <f t="shared" si="385"/>
        <v>29.1</v>
      </c>
      <c r="CU737" s="1">
        <f t="shared" si="386"/>
        <v>21.9</v>
      </c>
      <c r="CV737" s="1">
        <f t="shared" si="387"/>
        <v>0</v>
      </c>
      <c r="CW737" s="1">
        <f t="shared" si="388"/>
        <v>0</v>
      </c>
      <c r="CX737" s="1">
        <f t="shared" si="389"/>
        <v>20.352656</v>
      </c>
      <c r="CY737" s="1">
        <f t="shared" si="406"/>
        <v>674.6299999999992</v>
      </c>
      <c r="CZ737" s="1"/>
      <c r="DA737" s="1"/>
      <c r="DB737" s="1"/>
      <c r="DC737" s="1"/>
      <c r="DD737" s="1">
        <f t="shared" si="407"/>
        <v>715.31745899999999</v>
      </c>
      <c r="DE737" s="39"/>
      <c r="DH737" s="1">
        <f t="shared" si="396"/>
        <v>71.999999999999901</v>
      </c>
      <c r="DI737" s="1">
        <f t="shared" si="397"/>
        <v>733.57</v>
      </c>
      <c r="DJ737" s="1">
        <f t="shared" si="398"/>
        <v>623.53449999999998</v>
      </c>
      <c r="DK737" s="1">
        <f t="shared" si="399"/>
        <v>938.96960000000013</v>
      </c>
      <c r="DL737" s="23">
        <f t="shared" si="413"/>
        <v>845.07264000000009</v>
      </c>
      <c r="DM737" s="1" t="str">
        <f t="shared" si="400"/>
        <v/>
      </c>
      <c r="DN737" s="1" t="str">
        <f t="shared" si="401"/>
        <v/>
      </c>
      <c r="DO737" s="1">
        <f t="shared" si="402"/>
        <v>700</v>
      </c>
      <c r="DP737" s="1">
        <f t="shared" si="403"/>
        <v>71</v>
      </c>
      <c r="DR737" s="1">
        <f t="shared" si="414"/>
        <v>15442.907499999974</v>
      </c>
      <c r="DS737" s="1">
        <f t="shared" si="415"/>
        <v>18954.246399999967</v>
      </c>
      <c r="DT737" s="1">
        <f t="shared" si="410"/>
        <v>20694.272255999967</v>
      </c>
      <c r="DZ737" s="1">
        <f t="shared" si="411"/>
        <v>18311.309999999969</v>
      </c>
      <c r="EK737" s="1">
        <f t="shared" si="412"/>
        <v>41.199999999999946</v>
      </c>
    </row>
    <row r="738" spans="1:142" ht="12" customHeight="1">
      <c r="A738" s="1">
        <f t="shared" si="390"/>
        <v>28</v>
      </c>
      <c r="B738" s="4">
        <f t="shared" si="391"/>
        <v>41369</v>
      </c>
      <c r="C738" s="4">
        <f t="shared" si="392"/>
        <v>41375</v>
      </c>
      <c r="D738" s="5" t="s">
        <v>85</v>
      </c>
      <c r="E738" s="1">
        <v>14</v>
      </c>
      <c r="F738" s="5" t="s">
        <v>52</v>
      </c>
      <c r="G738" s="5" t="s">
        <v>51</v>
      </c>
      <c r="H738" s="5" t="s">
        <v>253</v>
      </c>
      <c r="I738" s="5"/>
      <c r="J738" s="5"/>
      <c r="K738" s="15">
        <v>27.94</v>
      </c>
      <c r="L738" s="1">
        <f t="shared" si="404"/>
        <v>702.56999999999925</v>
      </c>
      <c r="M738" s="15">
        <v>0.1</v>
      </c>
      <c r="N738" s="15">
        <v>977.30999999999904</v>
      </c>
      <c r="P738" s="1">
        <f t="shared" si="409"/>
        <v>19288.619999999966</v>
      </c>
      <c r="Q738" s="109">
        <f t="shared" si="383"/>
        <v>18885.359999999964</v>
      </c>
      <c r="T738" s="15">
        <v>66</v>
      </c>
      <c r="U738" s="15">
        <v>2.4300000000000002</v>
      </c>
      <c r="V738" s="15">
        <v>3.5</v>
      </c>
      <c r="W738" s="15"/>
      <c r="X738" s="15"/>
      <c r="Z738" s="1">
        <v>23.299999999999997</v>
      </c>
      <c r="AA738" s="1">
        <v>564.9</v>
      </c>
      <c r="AC738" s="1">
        <v>600</v>
      </c>
      <c r="AD738" s="1">
        <v>20600</v>
      </c>
      <c r="AE738" s="1">
        <v>13</v>
      </c>
      <c r="AF738" s="1">
        <v>66</v>
      </c>
      <c r="AG738" s="71"/>
      <c r="AJ738" s="1">
        <v>1.9</v>
      </c>
      <c r="AL738" s="23">
        <v>0</v>
      </c>
      <c r="BF738" s="110">
        <v>5</v>
      </c>
      <c r="BM738" s="1">
        <v>12.899999999999999</v>
      </c>
      <c r="BN738" s="1">
        <v>669.7</v>
      </c>
      <c r="BO738" s="1">
        <v>1</v>
      </c>
      <c r="BP738" s="1">
        <v>100</v>
      </c>
      <c r="BX738" s="1"/>
      <c r="CG738" s="40">
        <v>15.51</v>
      </c>
      <c r="CH738" s="40">
        <v>55.737142857142864</v>
      </c>
      <c r="CI738" s="40">
        <v>1.0542857142857143</v>
      </c>
      <c r="CJ738" s="40">
        <v>16.767142857142858</v>
      </c>
      <c r="CK738" s="40">
        <v>25.419999999999998</v>
      </c>
      <c r="CL738" s="40">
        <v>0</v>
      </c>
      <c r="CM738" s="40">
        <v>1.2314285714285713</v>
      </c>
      <c r="CO738" s="6"/>
      <c r="CP738" s="6"/>
      <c r="CS738" s="1">
        <f t="shared" si="384"/>
        <v>27.94</v>
      </c>
      <c r="CT738" s="1">
        <f t="shared" si="385"/>
        <v>12.899999999999999</v>
      </c>
      <c r="CU738" s="1">
        <f t="shared" si="386"/>
        <v>23.299999999999997</v>
      </c>
      <c r="CV738" s="1">
        <f t="shared" si="387"/>
        <v>0</v>
      </c>
      <c r="CW738" s="1">
        <f t="shared" si="388"/>
        <v>0</v>
      </c>
      <c r="CX738" s="1">
        <f t="shared" si="389"/>
        <v>0</v>
      </c>
      <c r="CY738" s="1"/>
      <c r="CZ738" s="1"/>
      <c r="DA738" s="1"/>
      <c r="DB738" s="1"/>
      <c r="DC738" s="1"/>
      <c r="DD738" s="1"/>
      <c r="DH738" s="1">
        <f t="shared" si="396"/>
        <v>66</v>
      </c>
      <c r="DI738" s="1">
        <f t="shared" si="397"/>
        <v>977.30999999999904</v>
      </c>
      <c r="DJ738" s="1">
        <f t="shared" si="398"/>
        <v>830.71349999999916</v>
      </c>
      <c r="DK738" s="1">
        <f t="shared" si="399"/>
        <v>1250.9567999999988</v>
      </c>
      <c r="DL738" s="23">
        <f t="shared" si="413"/>
        <v>1125.8611199999989</v>
      </c>
      <c r="DM738" s="1" t="str">
        <f t="shared" si="400"/>
        <v/>
      </c>
      <c r="DN738" s="1" t="str">
        <f t="shared" si="401"/>
        <v/>
      </c>
      <c r="DO738" s="1">
        <f t="shared" si="402"/>
        <v>600</v>
      </c>
      <c r="DP738" s="1">
        <f t="shared" si="403"/>
        <v>66</v>
      </c>
      <c r="DR738" s="1">
        <f t="shared" si="414"/>
        <v>16273.620999999974</v>
      </c>
      <c r="DS738" s="1">
        <f t="shared" si="415"/>
        <v>20080.107519999965</v>
      </c>
      <c r="DT738" s="1">
        <f t="shared" si="410"/>
        <v>21820.133375999965</v>
      </c>
      <c r="DZ738" s="1">
        <f t="shared" si="411"/>
        <v>19288.619999999966</v>
      </c>
      <c r="EK738" s="1">
        <f t="shared" si="412"/>
        <v>41.299999999999947</v>
      </c>
    </row>
    <row r="739" spans="1:142" ht="12" customHeight="1">
      <c r="A739" s="1">
        <f t="shared" si="390"/>
        <v>29</v>
      </c>
      <c r="B739" s="4">
        <f t="shared" si="391"/>
        <v>41376</v>
      </c>
      <c r="C739" s="4">
        <f t="shared" si="392"/>
        <v>41382</v>
      </c>
      <c r="D739" s="5" t="s">
        <v>85</v>
      </c>
      <c r="E739" s="1">
        <v>14</v>
      </c>
      <c r="F739" s="5" t="s">
        <v>52</v>
      </c>
      <c r="G739" s="5" t="s">
        <v>51</v>
      </c>
      <c r="H739" s="5" t="s">
        <v>253</v>
      </c>
      <c r="I739" s="5"/>
      <c r="J739" s="5"/>
      <c r="K739" s="15">
        <v>33.6</v>
      </c>
      <c r="L739" s="1">
        <f t="shared" si="404"/>
        <v>736.16999999999928</v>
      </c>
      <c r="M739" s="15">
        <v>0</v>
      </c>
      <c r="N739" s="15">
        <v>1007.12</v>
      </c>
      <c r="P739" s="1">
        <f t="shared" si="409"/>
        <v>20295.739999999965</v>
      </c>
      <c r="Q739" s="109">
        <f t="shared" si="383"/>
        <v>19892.479999999963</v>
      </c>
      <c r="T739" s="15">
        <v>66</v>
      </c>
      <c r="U739" s="15">
        <v>2.4300000000000002</v>
      </c>
      <c r="V739" s="15">
        <v>3</v>
      </c>
      <c r="W739" s="15">
        <v>13.32</v>
      </c>
      <c r="X739" s="15">
        <v>22.02</v>
      </c>
      <c r="Z739" s="1">
        <v>21.8</v>
      </c>
      <c r="AA739" s="1">
        <v>586.69999999999993</v>
      </c>
      <c r="AC739" s="1">
        <v>700</v>
      </c>
      <c r="AD739" s="1">
        <v>21300</v>
      </c>
      <c r="AE739" s="1">
        <v>13.700000000000001</v>
      </c>
      <c r="AF739" s="1">
        <v>55.000000000000007</v>
      </c>
      <c r="AG739" s="71"/>
      <c r="AJ739" s="1">
        <v>1.3</v>
      </c>
      <c r="AL739" s="23">
        <v>0</v>
      </c>
      <c r="BF739" s="110">
        <v>5</v>
      </c>
      <c r="BX739" s="1"/>
      <c r="CG739" s="40">
        <v>19.134285714285713</v>
      </c>
      <c r="CH739" s="40">
        <v>55.631428571428572</v>
      </c>
      <c r="CI739" s="40">
        <v>1.2857142857142858</v>
      </c>
      <c r="CJ739" s="40">
        <v>13.659999999999998</v>
      </c>
      <c r="CK739" s="40">
        <v>25.159999999999997</v>
      </c>
      <c r="CL739" s="40">
        <v>0</v>
      </c>
      <c r="CM739" s="40">
        <v>1.4285714285714288</v>
      </c>
      <c r="CO739" s="6"/>
      <c r="CP739" s="6"/>
      <c r="CS739" s="1">
        <f t="shared" si="384"/>
        <v>33.6</v>
      </c>
      <c r="CT739" s="1">
        <f t="shared" si="385"/>
        <v>0</v>
      </c>
      <c r="CU739" s="1">
        <f t="shared" si="386"/>
        <v>21.8</v>
      </c>
      <c r="CV739" s="1">
        <f t="shared" si="387"/>
        <v>0</v>
      </c>
      <c r="CW739" s="1">
        <f t="shared" si="388"/>
        <v>0</v>
      </c>
      <c r="CX739" s="1">
        <f t="shared" si="389"/>
        <v>0</v>
      </c>
      <c r="CY739" s="1"/>
      <c r="CZ739" s="1"/>
      <c r="DA739" s="1"/>
      <c r="DB739" s="1"/>
      <c r="DC739" s="1"/>
      <c r="DD739" s="1"/>
      <c r="DH739" s="1">
        <f t="shared" si="396"/>
        <v>66</v>
      </c>
      <c r="DI739" s="1">
        <f t="shared" si="397"/>
        <v>1007.12</v>
      </c>
      <c r="DJ739" s="1">
        <f t="shared" si="398"/>
        <v>856.05200000000002</v>
      </c>
      <c r="DK739" s="1">
        <f t="shared" si="399"/>
        <v>1289.1136000000001</v>
      </c>
      <c r="DL739" s="23">
        <f t="shared" si="413"/>
        <v>1160.2022400000001</v>
      </c>
      <c r="DM739" s="1" t="str">
        <f t="shared" si="400"/>
        <v/>
      </c>
      <c r="DN739" s="1" t="str">
        <f t="shared" si="401"/>
        <v/>
      </c>
      <c r="DO739" s="1">
        <f t="shared" si="402"/>
        <v>700</v>
      </c>
      <c r="DP739" s="1">
        <f t="shared" si="403"/>
        <v>55.000000000000007</v>
      </c>
      <c r="DR739" s="1">
        <f t="shared" si="414"/>
        <v>17129.672999999973</v>
      </c>
      <c r="DS739" s="1">
        <f t="shared" si="415"/>
        <v>21240.309759999964</v>
      </c>
      <c r="DT739" s="1">
        <f t="shared" si="410"/>
        <v>22980.335615999964</v>
      </c>
      <c r="DZ739" s="1">
        <f t="shared" si="411"/>
        <v>20295.739999999965</v>
      </c>
      <c r="EK739" s="1">
        <f t="shared" si="412"/>
        <v>41.299999999999947</v>
      </c>
    </row>
    <row r="740" spans="1:142" ht="12" customHeight="1">
      <c r="A740" s="1">
        <f t="shared" si="390"/>
        <v>30</v>
      </c>
      <c r="B740" s="4">
        <f t="shared" si="391"/>
        <v>41383</v>
      </c>
      <c r="C740" s="4">
        <f t="shared" si="392"/>
        <v>41389</v>
      </c>
      <c r="D740" s="5" t="s">
        <v>85</v>
      </c>
      <c r="E740" s="1">
        <v>14</v>
      </c>
      <c r="F740" s="5" t="s">
        <v>52</v>
      </c>
      <c r="G740" s="5" t="s">
        <v>51</v>
      </c>
      <c r="H740" s="5" t="s">
        <v>253</v>
      </c>
      <c r="I740" s="5"/>
      <c r="J740" s="5"/>
      <c r="K740" s="15">
        <v>20.579999999999899</v>
      </c>
      <c r="L740" s="1">
        <f t="shared" si="404"/>
        <v>756.7499999999992</v>
      </c>
      <c r="M740" s="15">
        <v>0</v>
      </c>
      <c r="N740" s="15">
        <v>503.67</v>
      </c>
      <c r="P740" s="1">
        <f t="shared" si="409"/>
        <v>20799.409999999963</v>
      </c>
      <c r="Q740" s="109">
        <f t="shared" si="383"/>
        <v>20396.149999999961</v>
      </c>
      <c r="T740" s="15">
        <v>51</v>
      </c>
      <c r="U740" s="15">
        <v>1.4199999999999899</v>
      </c>
      <c r="V740" s="15">
        <v>2.4500000000000002</v>
      </c>
      <c r="W740" s="15">
        <v>8.4600000000000009</v>
      </c>
      <c r="X740" s="15">
        <v>10.53</v>
      </c>
      <c r="Z740" s="1">
        <v>13.500000000000002</v>
      </c>
      <c r="AA740" s="1">
        <v>600.19999999999993</v>
      </c>
      <c r="AC740" s="1">
        <v>300</v>
      </c>
      <c r="AD740" s="1">
        <v>21600</v>
      </c>
      <c r="AE740" s="1">
        <v>13.899999999999999</v>
      </c>
      <c r="AF740" s="1">
        <v>49</v>
      </c>
      <c r="AG740" s="71"/>
      <c r="AJ740" s="1">
        <v>1.2</v>
      </c>
      <c r="AL740" s="23">
        <v>0</v>
      </c>
      <c r="BF740" s="110">
        <v>5</v>
      </c>
      <c r="BX740" s="1"/>
      <c r="CG740" s="40">
        <v>13.917142857142858</v>
      </c>
      <c r="CH740" s="40">
        <v>60.752857142857138</v>
      </c>
      <c r="CI740" s="40">
        <v>0.79999999999999993</v>
      </c>
      <c r="CJ740" s="40">
        <v>11.865714285714287</v>
      </c>
      <c r="CK740" s="40">
        <v>17.529999999999998</v>
      </c>
      <c r="CL740" s="40">
        <v>0</v>
      </c>
      <c r="CM740" s="40">
        <v>0.89571428571428569</v>
      </c>
      <c r="CO740" s="6"/>
      <c r="CP740" s="6"/>
      <c r="CS740" s="1">
        <f t="shared" si="384"/>
        <v>20.579999999999899</v>
      </c>
      <c r="CT740" s="1">
        <f t="shared" si="385"/>
        <v>0</v>
      </c>
      <c r="CU740" s="1">
        <f t="shared" si="386"/>
        <v>13.500000000000002</v>
      </c>
      <c r="CV740" s="1">
        <f t="shared" si="387"/>
        <v>0</v>
      </c>
      <c r="CW740" s="1">
        <f t="shared" si="388"/>
        <v>0</v>
      </c>
      <c r="CX740" s="1">
        <f t="shared" si="389"/>
        <v>0</v>
      </c>
      <c r="CY740" s="1"/>
      <c r="CZ740" s="1"/>
      <c r="DA740" s="1"/>
      <c r="DB740" s="1"/>
      <c r="DC740" s="1"/>
      <c r="DD740" s="1"/>
      <c r="DH740" s="1">
        <f t="shared" si="396"/>
        <v>51</v>
      </c>
      <c r="DI740" s="1">
        <f t="shared" si="397"/>
        <v>503.67</v>
      </c>
      <c r="DJ740" s="1">
        <f t="shared" si="398"/>
        <v>428.11950000000002</v>
      </c>
      <c r="DK740" s="1">
        <f t="shared" si="399"/>
        <v>644.69760000000008</v>
      </c>
      <c r="DL740" s="23">
        <f t="shared" si="413"/>
        <v>580.22784000000013</v>
      </c>
      <c r="DM740" s="1" t="str">
        <f t="shared" si="400"/>
        <v/>
      </c>
      <c r="DN740" s="1" t="str">
        <f t="shared" si="401"/>
        <v/>
      </c>
      <c r="DO740" s="1">
        <f t="shared" si="402"/>
        <v>300</v>
      </c>
      <c r="DP740" s="1">
        <f t="shared" si="403"/>
        <v>49</v>
      </c>
      <c r="DR740" s="1">
        <f t="shared" si="414"/>
        <v>17557.792499999974</v>
      </c>
      <c r="DS740" s="1">
        <f t="shared" si="415"/>
        <v>21820.537599999963</v>
      </c>
      <c r="DT740" s="1">
        <f t="shared" si="410"/>
        <v>23560.563455999963</v>
      </c>
      <c r="DZ740" s="1">
        <f t="shared" si="411"/>
        <v>20799.409999999963</v>
      </c>
      <c r="EK740" s="1">
        <f t="shared" si="412"/>
        <v>41.299999999999947</v>
      </c>
    </row>
    <row r="741" spans="1:142" ht="12" customHeight="1">
      <c r="A741" s="1">
        <f t="shared" si="390"/>
        <v>31</v>
      </c>
      <c r="B741" s="4">
        <f t="shared" si="391"/>
        <v>41390</v>
      </c>
      <c r="C741" s="4">
        <f t="shared" si="392"/>
        <v>41396</v>
      </c>
      <c r="D741" s="5" t="s">
        <v>85</v>
      </c>
      <c r="E741" s="1">
        <v>14</v>
      </c>
      <c r="F741" s="5" t="s">
        <v>52</v>
      </c>
      <c r="G741" s="5" t="s">
        <v>51</v>
      </c>
      <c r="H741" s="5" t="s">
        <v>253</v>
      </c>
      <c r="I741" s="5"/>
      <c r="J741" s="5"/>
      <c r="K741" s="15">
        <v>15.58</v>
      </c>
      <c r="L741" s="1">
        <f t="shared" si="404"/>
        <v>772.32999999999925</v>
      </c>
      <c r="M741" s="15">
        <v>0.11</v>
      </c>
      <c r="N741" s="15">
        <v>398.31</v>
      </c>
      <c r="P741" s="1">
        <f t="shared" si="409"/>
        <v>21197.719999999965</v>
      </c>
      <c r="Q741" s="109">
        <f t="shared" si="383"/>
        <v>20794.459999999963</v>
      </c>
      <c r="T741" s="15">
        <v>32</v>
      </c>
      <c r="U741" s="15">
        <v>0.72999999999999898</v>
      </c>
      <c r="V741" s="15">
        <v>2.56</v>
      </c>
      <c r="W741" s="15">
        <v>4.9800000000000004</v>
      </c>
      <c r="X741" s="15">
        <v>5.0999999999999996</v>
      </c>
      <c r="Z741" s="1">
        <v>13.2</v>
      </c>
      <c r="AA741" s="1">
        <v>613.4</v>
      </c>
      <c r="AC741" s="1">
        <v>300</v>
      </c>
      <c r="AD741" s="1">
        <v>21900</v>
      </c>
      <c r="AE741" s="1">
        <v>14.299999999999999</v>
      </c>
      <c r="AF741" s="1">
        <v>34</v>
      </c>
      <c r="AG741" s="71"/>
      <c r="AJ741" s="1">
        <v>0.7</v>
      </c>
      <c r="AL741" s="23">
        <v>0</v>
      </c>
      <c r="AT741" s="15">
        <v>23.85</v>
      </c>
      <c r="AY741" s="1">
        <v>2.83</v>
      </c>
      <c r="BC741" s="29">
        <v>13.4</v>
      </c>
      <c r="BD741" s="15"/>
      <c r="BE741" s="1">
        <v>23850</v>
      </c>
      <c r="BF741" s="110">
        <v>6</v>
      </c>
      <c r="BG741" s="15"/>
      <c r="BX741" s="1"/>
      <c r="CG741" s="40">
        <v>16.511428571428574</v>
      </c>
      <c r="CH741" s="40">
        <v>52.027142857142849</v>
      </c>
      <c r="CI741" s="40">
        <v>1.3057142857142858</v>
      </c>
      <c r="CJ741" s="40">
        <v>12.680000000000001</v>
      </c>
      <c r="CK741" s="40">
        <v>21.089999999999996</v>
      </c>
      <c r="CL741" s="40">
        <v>0</v>
      </c>
      <c r="CM741" s="40">
        <v>0.80142857142857138</v>
      </c>
      <c r="CO741" s="6"/>
      <c r="CP741" s="6"/>
      <c r="CS741" s="1">
        <f t="shared" si="384"/>
        <v>15.58</v>
      </c>
      <c r="CT741" s="1">
        <f t="shared" si="385"/>
        <v>0</v>
      </c>
      <c r="CU741" s="1">
        <f t="shared" si="386"/>
        <v>13.2</v>
      </c>
      <c r="CV741" s="1">
        <f t="shared" si="387"/>
        <v>0</v>
      </c>
      <c r="CW741" s="1">
        <f t="shared" si="388"/>
        <v>0</v>
      </c>
      <c r="CX741" s="1">
        <f t="shared" si="389"/>
        <v>0</v>
      </c>
      <c r="CY741" s="1"/>
      <c r="CZ741" s="1"/>
      <c r="DA741" s="1"/>
      <c r="DB741" s="1"/>
      <c r="DC741" s="1"/>
      <c r="DD741" s="1"/>
      <c r="DH741" s="1">
        <f t="shared" si="396"/>
        <v>32</v>
      </c>
      <c r="DI741" s="1">
        <f t="shared" si="397"/>
        <v>398.31</v>
      </c>
      <c r="DJ741" s="1">
        <f t="shared" si="398"/>
        <v>338.56349999999998</v>
      </c>
      <c r="DK741" s="1">
        <f t="shared" si="399"/>
        <v>509.83680000000004</v>
      </c>
      <c r="DL741" s="23">
        <f t="shared" si="413"/>
        <v>458.85312000000005</v>
      </c>
      <c r="DM741" s="1">
        <f t="shared" si="400"/>
        <v>23850</v>
      </c>
      <c r="DN741" s="1" t="str">
        <f t="shared" si="401"/>
        <v/>
      </c>
      <c r="DO741" s="1">
        <f t="shared" si="402"/>
        <v>300</v>
      </c>
      <c r="DP741" s="1">
        <f t="shared" si="403"/>
        <v>34</v>
      </c>
      <c r="DQ741" s="1">
        <v>5</v>
      </c>
      <c r="DR741" s="1">
        <f t="shared" si="414"/>
        <v>17896.355999999974</v>
      </c>
      <c r="DS741" s="1">
        <f t="shared" si="415"/>
        <v>22279.390719999963</v>
      </c>
      <c r="DT741" s="130">
        <f t="shared" si="410"/>
        <v>24019.416575999963</v>
      </c>
      <c r="DZ741" s="130">
        <f t="shared" si="411"/>
        <v>21197.719999999965</v>
      </c>
      <c r="EK741" s="1">
        <f t="shared" si="412"/>
        <v>41.409999999999947</v>
      </c>
    </row>
    <row r="742" spans="1:142" ht="12" customHeight="1">
      <c r="A742" s="1">
        <f t="shared" si="390"/>
        <v>32</v>
      </c>
      <c r="B742" s="4">
        <f t="shared" si="391"/>
        <v>41397</v>
      </c>
      <c r="C742" s="4">
        <f t="shared" si="392"/>
        <v>41403</v>
      </c>
      <c r="D742" s="5" t="s">
        <v>85</v>
      </c>
      <c r="E742" s="1">
        <v>14</v>
      </c>
      <c r="F742" s="5" t="s">
        <v>52</v>
      </c>
      <c r="G742" s="5" t="s">
        <v>51</v>
      </c>
      <c r="H742" s="5" t="s">
        <v>253</v>
      </c>
      <c r="I742" s="5"/>
      <c r="J742" s="5"/>
      <c r="K742" s="15">
        <v>23.57</v>
      </c>
      <c r="L742" s="1">
        <f t="shared" si="404"/>
        <v>795.8999999999993</v>
      </c>
      <c r="M742" s="15">
        <v>0</v>
      </c>
      <c r="N742" s="15">
        <v>323.63999999999902</v>
      </c>
      <c r="P742" s="1">
        <f t="shared" si="409"/>
        <v>21521.359999999964</v>
      </c>
      <c r="Q742" s="109">
        <f t="shared" si="383"/>
        <v>21118.099999999962</v>
      </c>
      <c r="T742" s="15">
        <v>32</v>
      </c>
      <c r="U742" s="15">
        <v>0.72999999999999898</v>
      </c>
      <c r="V742" s="15">
        <v>1.37</v>
      </c>
      <c r="W742" s="15">
        <v>4.21</v>
      </c>
      <c r="X742" s="15">
        <v>4.21</v>
      </c>
      <c r="Z742" s="1">
        <v>10.9</v>
      </c>
      <c r="AA742" s="1">
        <v>624.29999999999995</v>
      </c>
      <c r="AC742" s="1">
        <v>0</v>
      </c>
      <c r="AD742" s="1">
        <v>21900</v>
      </c>
      <c r="AE742" s="1">
        <v>14.299999999999999</v>
      </c>
      <c r="AF742" s="1">
        <v>28.999999999999996</v>
      </c>
      <c r="AG742" s="71"/>
      <c r="AJ742" s="1">
        <v>0.6</v>
      </c>
      <c r="AL742" s="23">
        <v>0</v>
      </c>
      <c r="BF742" s="110">
        <v>6</v>
      </c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52"/>
      <c r="BZ742" s="15"/>
      <c r="CA742" s="15"/>
      <c r="CB742" s="25"/>
      <c r="CC742" s="15"/>
      <c r="CD742" s="15"/>
      <c r="CE742" s="15"/>
      <c r="CF742" s="15"/>
      <c r="CG742" s="40">
        <v>11.912857142857144</v>
      </c>
      <c r="CH742" s="40">
        <v>50.888571428571424</v>
      </c>
      <c r="CI742" s="40">
        <v>1.06</v>
      </c>
      <c r="CJ742" s="40">
        <v>13.141428571428573</v>
      </c>
      <c r="CK742" s="40">
        <v>21.32</v>
      </c>
      <c r="CL742" s="40">
        <v>0</v>
      </c>
      <c r="CM742" s="40">
        <v>1.5757142857142858</v>
      </c>
      <c r="CO742" s="6"/>
      <c r="CP742" s="6"/>
      <c r="CS742" s="1">
        <f t="shared" si="384"/>
        <v>23.57</v>
      </c>
      <c r="CT742" s="1">
        <f t="shared" si="385"/>
        <v>0</v>
      </c>
      <c r="CU742" s="1">
        <f t="shared" si="386"/>
        <v>10.9</v>
      </c>
      <c r="CV742" s="1">
        <f t="shared" si="387"/>
        <v>0</v>
      </c>
      <c r="CW742" s="1">
        <f t="shared" si="388"/>
        <v>0</v>
      </c>
      <c r="CX742" s="1">
        <f t="shared" si="389"/>
        <v>0</v>
      </c>
      <c r="CY742" s="1"/>
      <c r="CZ742" s="1"/>
      <c r="DA742" s="1"/>
      <c r="DB742" s="1"/>
      <c r="DC742" s="1"/>
      <c r="DD742" s="1"/>
      <c r="DH742" s="1">
        <f t="shared" si="396"/>
        <v>32</v>
      </c>
      <c r="DI742" s="1">
        <f t="shared" si="397"/>
        <v>323.63999999999902</v>
      </c>
      <c r="DJ742" s="1">
        <f t="shared" si="398"/>
        <v>275.09399999999914</v>
      </c>
      <c r="DK742" s="1">
        <f t="shared" si="399"/>
        <v>414.25919999999877</v>
      </c>
      <c r="DL742" s="23">
        <f t="shared" si="413"/>
        <v>372.83327999999892</v>
      </c>
      <c r="DM742" s="1" t="str">
        <f t="shared" si="400"/>
        <v/>
      </c>
      <c r="DN742" s="1" t="str">
        <f t="shared" si="401"/>
        <v/>
      </c>
      <c r="DO742" s="1">
        <f t="shared" si="402"/>
        <v>0</v>
      </c>
      <c r="DP742" s="1">
        <f t="shared" si="403"/>
        <v>28.999999999999996</v>
      </c>
      <c r="DR742" s="1">
        <f t="shared" si="414"/>
        <v>18171.449999999975</v>
      </c>
      <c r="DS742" s="1">
        <f t="shared" si="415"/>
        <v>22652.223999999962</v>
      </c>
      <c r="DT742" s="1">
        <f t="shared" si="410"/>
        <v>24392.249855999962</v>
      </c>
      <c r="DZ742" s="1">
        <f t="shared" si="411"/>
        <v>21521.359999999964</v>
      </c>
      <c r="EK742" s="1">
        <f t="shared" si="412"/>
        <v>41.409999999999947</v>
      </c>
    </row>
    <row r="743" spans="1:142" ht="12" customHeight="1">
      <c r="A743" s="1">
        <f t="shared" si="390"/>
        <v>33</v>
      </c>
      <c r="B743" s="4">
        <f t="shared" si="391"/>
        <v>41404</v>
      </c>
      <c r="C743" s="4">
        <f t="shared" si="392"/>
        <v>41410</v>
      </c>
      <c r="D743" s="5" t="s">
        <v>85</v>
      </c>
      <c r="E743" s="1">
        <v>14</v>
      </c>
      <c r="F743" s="5" t="s">
        <v>52</v>
      </c>
      <c r="G743" s="5" t="s">
        <v>51</v>
      </c>
      <c r="H743" s="5" t="s">
        <v>253</v>
      </c>
      <c r="I743" s="5"/>
      <c r="J743" s="5"/>
      <c r="K743" s="15">
        <v>11.2899999999999</v>
      </c>
      <c r="L743" s="1">
        <f t="shared" si="404"/>
        <v>807.18999999999915</v>
      </c>
      <c r="M743" s="15">
        <v>0</v>
      </c>
      <c r="N743" s="15">
        <v>212.87</v>
      </c>
      <c r="P743" s="1">
        <f t="shared" si="409"/>
        <v>21734.229999999963</v>
      </c>
      <c r="Q743" s="109">
        <f t="shared" si="383"/>
        <v>21330.969999999961</v>
      </c>
      <c r="T743" s="15">
        <v>22</v>
      </c>
      <c r="U743" s="15">
        <v>0.46</v>
      </c>
      <c r="V743" s="15">
        <v>1.8899999999999899</v>
      </c>
      <c r="W743" s="15"/>
      <c r="X743" s="15"/>
      <c r="AL743" s="23">
        <v>0</v>
      </c>
      <c r="BF743" s="110">
        <v>6</v>
      </c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52"/>
      <c r="BZ743" s="15"/>
      <c r="CA743" s="15"/>
      <c r="CB743" s="25"/>
      <c r="CC743" s="15"/>
      <c r="CD743" s="15"/>
      <c r="CE743" s="15"/>
      <c r="CF743" s="15"/>
      <c r="CG743" s="40">
        <v>12.858571428571427</v>
      </c>
      <c r="CH743" s="40">
        <v>51.79</v>
      </c>
      <c r="CI743" s="40">
        <v>1.0457142857142858</v>
      </c>
      <c r="CJ743" s="40">
        <v>11.762857142857143</v>
      </c>
      <c r="CK743" s="40">
        <v>18.54</v>
      </c>
      <c r="CL743" s="40">
        <v>0</v>
      </c>
      <c r="CM743" s="40">
        <v>1.2842857142857143</v>
      </c>
      <c r="CO743" s="6"/>
      <c r="CP743" s="6"/>
      <c r="CS743" s="1">
        <f t="shared" si="384"/>
        <v>11.2899999999999</v>
      </c>
      <c r="CT743" s="1">
        <f t="shared" si="385"/>
        <v>0</v>
      </c>
      <c r="CU743" s="1">
        <f t="shared" si="386"/>
        <v>0</v>
      </c>
      <c r="CV743" s="1">
        <f t="shared" si="387"/>
        <v>0</v>
      </c>
      <c r="CW743" s="1">
        <f t="shared" si="388"/>
        <v>0</v>
      </c>
      <c r="CX743" s="1">
        <f t="shared" si="389"/>
        <v>0</v>
      </c>
      <c r="CY743" s="1"/>
      <c r="CZ743" s="1"/>
      <c r="DA743" s="1"/>
      <c r="DB743" s="1"/>
      <c r="DC743" s="1"/>
      <c r="DD743" s="1"/>
      <c r="DH743" s="1">
        <f t="shared" si="396"/>
        <v>22</v>
      </c>
      <c r="DI743" s="1">
        <f t="shared" si="397"/>
        <v>212.87</v>
      </c>
      <c r="DJ743" s="1">
        <f t="shared" si="398"/>
        <v>180.93950000000001</v>
      </c>
      <c r="DK743" s="1">
        <f t="shared" si="399"/>
        <v>272.47360000000003</v>
      </c>
      <c r="DL743" s="23">
        <f t="shared" si="413"/>
        <v>245.22624000000005</v>
      </c>
      <c r="DM743" s="1" t="str">
        <f t="shared" si="400"/>
        <v/>
      </c>
      <c r="DN743" s="1" t="str">
        <f t="shared" si="401"/>
        <v/>
      </c>
      <c r="DO743" s="1">
        <f t="shared" si="402"/>
        <v>0</v>
      </c>
      <c r="DP743" s="1">
        <f t="shared" si="403"/>
        <v>0</v>
      </c>
      <c r="DR743" s="1">
        <f t="shared" si="414"/>
        <v>18352.389499999976</v>
      </c>
      <c r="DS743" s="1">
        <f t="shared" si="415"/>
        <v>22897.450239999962</v>
      </c>
      <c r="DT743" s="1">
        <f t="shared" si="410"/>
        <v>24637.476095999962</v>
      </c>
      <c r="DZ743" s="1">
        <f t="shared" si="411"/>
        <v>21734.229999999963</v>
      </c>
      <c r="EK743" s="1">
        <f t="shared" si="412"/>
        <v>41.409999999999947</v>
      </c>
    </row>
    <row r="744" spans="1:142" ht="12" customHeight="1">
      <c r="A744" s="1">
        <f t="shared" si="390"/>
        <v>34</v>
      </c>
      <c r="B744" s="4">
        <f t="shared" si="391"/>
        <v>41411</v>
      </c>
      <c r="C744" s="4">
        <f t="shared" si="392"/>
        <v>41417</v>
      </c>
      <c r="D744" s="5" t="s">
        <v>85</v>
      </c>
      <c r="E744" s="1">
        <v>14</v>
      </c>
      <c r="F744" s="5" t="s">
        <v>52</v>
      </c>
      <c r="G744" s="5" t="s">
        <v>51</v>
      </c>
      <c r="H744" s="5" t="s">
        <v>253</v>
      </c>
      <c r="I744" s="5"/>
      <c r="J744" s="5"/>
      <c r="K744" s="15">
        <v>10.9499999999999</v>
      </c>
      <c r="L744" s="1">
        <f t="shared" si="404"/>
        <v>818.13999999999908</v>
      </c>
      <c r="M744" s="15">
        <v>0</v>
      </c>
      <c r="N744" s="15">
        <v>195.33</v>
      </c>
      <c r="P744" s="1">
        <f t="shared" si="409"/>
        <v>21929.559999999965</v>
      </c>
      <c r="Q744" s="109">
        <f t="shared" si="383"/>
        <v>21526.299999999963</v>
      </c>
      <c r="T744" s="15">
        <v>23</v>
      </c>
      <c r="U744" s="15">
        <v>0.48999999999999899</v>
      </c>
      <c r="V744" s="15">
        <v>1.78</v>
      </c>
      <c r="W744" s="15">
        <v>4.82</v>
      </c>
      <c r="X744" s="15">
        <v>4.82</v>
      </c>
      <c r="AL744" s="23">
        <v>0</v>
      </c>
      <c r="BF744" s="110">
        <v>6</v>
      </c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52"/>
      <c r="BZ744" s="15"/>
      <c r="CA744" s="15"/>
      <c r="CB744" s="25"/>
      <c r="CC744" s="15"/>
      <c r="CD744" s="15"/>
      <c r="CE744" s="15"/>
      <c r="CF744" s="15"/>
      <c r="CG744" s="40">
        <v>14.55857142857143</v>
      </c>
      <c r="CH744" s="40">
        <v>57.211428571428577</v>
      </c>
      <c r="CI744" s="40">
        <v>0.88285714285714278</v>
      </c>
      <c r="CJ744" s="40">
        <v>10.261428571428571</v>
      </c>
      <c r="CK744" s="40">
        <v>15.91</v>
      </c>
      <c r="CL744" s="40">
        <v>0</v>
      </c>
      <c r="CM744" s="40">
        <v>1.2657142857142856</v>
      </c>
      <c r="CO744" s="6"/>
      <c r="CP744" s="6"/>
      <c r="CS744" s="1">
        <f t="shared" si="384"/>
        <v>10.9499999999999</v>
      </c>
      <c r="CT744" s="1">
        <f t="shared" si="385"/>
        <v>0</v>
      </c>
      <c r="CU744" s="1">
        <f t="shared" si="386"/>
        <v>0</v>
      </c>
      <c r="CV744" s="1">
        <f t="shared" si="387"/>
        <v>0</v>
      </c>
      <c r="CW744" s="1">
        <f t="shared" si="388"/>
        <v>0</v>
      </c>
      <c r="CX744" s="1">
        <f t="shared" si="389"/>
        <v>0</v>
      </c>
      <c r="CY744" s="1"/>
      <c r="CZ744" s="1"/>
      <c r="DA744" s="1"/>
      <c r="DB744" s="1"/>
      <c r="DC744" s="1"/>
      <c r="DD744" s="1"/>
      <c r="DH744" s="1">
        <f t="shared" si="396"/>
        <v>23</v>
      </c>
      <c r="DI744" s="1">
        <f t="shared" si="397"/>
        <v>195.33</v>
      </c>
      <c r="DJ744" s="1">
        <f t="shared" si="398"/>
        <v>166.03050000000002</v>
      </c>
      <c r="DK744" s="1">
        <f t="shared" si="399"/>
        <v>250.02240000000003</v>
      </c>
      <c r="DL744" s="23">
        <f t="shared" si="413"/>
        <v>225.02016000000003</v>
      </c>
      <c r="DM744" s="1" t="str">
        <f t="shared" si="400"/>
        <v/>
      </c>
      <c r="DN744" s="1" t="str">
        <f t="shared" si="401"/>
        <v/>
      </c>
      <c r="DO744" s="1">
        <f t="shared" si="402"/>
        <v>0</v>
      </c>
      <c r="DP744" s="1">
        <f t="shared" si="403"/>
        <v>0</v>
      </c>
      <c r="DR744" s="1">
        <f t="shared" si="414"/>
        <v>18518.419999999976</v>
      </c>
      <c r="DS744" s="1">
        <f t="shared" si="415"/>
        <v>23122.470399999962</v>
      </c>
      <c r="DT744" s="1">
        <f t="shared" si="410"/>
        <v>24862.496255999962</v>
      </c>
      <c r="DZ744" s="1">
        <f t="shared" si="411"/>
        <v>21929.559999999965</v>
      </c>
      <c r="EK744" s="1">
        <f t="shared" si="412"/>
        <v>41.409999999999947</v>
      </c>
    </row>
    <row r="745" spans="1:142" ht="12" customHeight="1">
      <c r="A745" s="1">
        <f t="shared" si="390"/>
        <v>35</v>
      </c>
      <c r="B745" s="4">
        <f t="shared" si="391"/>
        <v>41418</v>
      </c>
      <c r="C745" s="4">
        <f t="shared" si="392"/>
        <v>41424</v>
      </c>
      <c r="D745" s="5" t="s">
        <v>85</v>
      </c>
      <c r="E745" s="1">
        <v>14</v>
      </c>
      <c r="F745" s="5" t="s">
        <v>52</v>
      </c>
      <c r="G745" s="5" t="s">
        <v>51</v>
      </c>
      <c r="H745" s="5" t="s">
        <v>253</v>
      </c>
      <c r="I745" s="5"/>
      <c r="J745" s="5"/>
      <c r="K745" s="15">
        <v>12.8</v>
      </c>
      <c r="L745" s="1">
        <f t="shared" si="404"/>
        <v>830.93999999999903</v>
      </c>
      <c r="M745" s="15">
        <v>0</v>
      </c>
      <c r="N745" s="15">
        <v>192.78</v>
      </c>
      <c r="P745" s="1">
        <f t="shared" si="409"/>
        <v>22122.339999999964</v>
      </c>
      <c r="Q745" s="109">
        <f t="shared" si="383"/>
        <v>21719.079999999962</v>
      </c>
      <c r="T745" s="15">
        <v>23</v>
      </c>
      <c r="U745" s="15">
        <v>0.48999999999999899</v>
      </c>
      <c r="V745" s="15">
        <v>1.51</v>
      </c>
      <c r="W745" s="15">
        <v>4.3899999999999997</v>
      </c>
      <c r="X745" s="15">
        <v>4.3899999999999997</v>
      </c>
      <c r="AK745" s="1">
        <f>AE742/(AD742/1000)</f>
        <v>0.65296803652968038</v>
      </c>
      <c r="AL745" s="23">
        <v>0</v>
      </c>
      <c r="BF745" s="110">
        <v>6</v>
      </c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52"/>
      <c r="BZ745" s="15"/>
      <c r="CA745" s="15"/>
      <c r="CB745" s="25"/>
      <c r="CC745" s="15"/>
      <c r="CD745" s="15"/>
      <c r="CE745" s="15"/>
      <c r="CF745" s="15"/>
      <c r="CG745" s="40">
        <v>14.38</v>
      </c>
      <c r="CH745" s="40">
        <v>52.214285714285715</v>
      </c>
      <c r="CI745" s="40">
        <v>1.077142857142857</v>
      </c>
      <c r="CJ745" s="40">
        <v>7.8142857142857141</v>
      </c>
      <c r="CK745" s="40">
        <v>17.049999999999997</v>
      </c>
      <c r="CL745" s="40">
        <v>0</v>
      </c>
      <c r="CM745" s="40">
        <v>1.705714285714286</v>
      </c>
      <c r="CO745" s="6"/>
      <c r="CP745" s="6"/>
      <c r="CS745" s="1">
        <f t="shared" si="384"/>
        <v>12.8</v>
      </c>
      <c r="CT745" s="1">
        <f t="shared" si="385"/>
        <v>0</v>
      </c>
      <c r="CU745" s="1">
        <f t="shared" si="386"/>
        <v>0</v>
      </c>
      <c r="CV745" s="1">
        <f t="shared" si="387"/>
        <v>0</v>
      </c>
      <c r="CW745" s="1">
        <f t="shared" si="388"/>
        <v>0</v>
      </c>
      <c r="CX745" s="1">
        <f t="shared" si="389"/>
        <v>0</v>
      </c>
      <c r="CY745" s="1"/>
      <c r="CZ745" s="1"/>
      <c r="DA745" s="1"/>
      <c r="DB745" s="1"/>
      <c r="DC745" s="1"/>
      <c r="DD745" s="1"/>
      <c r="DH745" s="1">
        <f t="shared" si="396"/>
        <v>23</v>
      </c>
      <c r="DI745" s="1">
        <f t="shared" si="397"/>
        <v>192.78</v>
      </c>
      <c r="DJ745" s="1">
        <f t="shared" si="398"/>
        <v>163.863</v>
      </c>
      <c r="DK745" s="1">
        <f t="shared" si="399"/>
        <v>246.75839999999999</v>
      </c>
      <c r="DL745" s="23">
        <f t="shared" si="413"/>
        <v>222.08256</v>
      </c>
      <c r="DM745" s="1" t="str">
        <f t="shared" si="400"/>
        <v/>
      </c>
      <c r="DN745" s="1" t="str">
        <f t="shared" si="401"/>
        <v/>
      </c>
      <c r="DO745" s="1">
        <f t="shared" si="402"/>
        <v>0</v>
      </c>
      <c r="DP745" s="1">
        <f t="shared" si="403"/>
        <v>0</v>
      </c>
      <c r="DQ745" s="1" t="s">
        <v>382</v>
      </c>
      <c r="DR745" s="1">
        <f t="shared" si="414"/>
        <v>18682.282999999978</v>
      </c>
      <c r="DS745" s="1">
        <f t="shared" si="415"/>
        <v>23344.552959999961</v>
      </c>
      <c r="DT745" s="1">
        <f t="shared" si="410"/>
        <v>25084.578815999961</v>
      </c>
      <c r="DU745" s="1">
        <f>BC741*1000</f>
        <v>13400</v>
      </c>
      <c r="DV745" s="1">
        <f>DU745/DS745</f>
        <v>0.57400970680228536</v>
      </c>
      <c r="DW745" s="1">
        <f>DU745/DT745</f>
        <v>0.53419274440649311</v>
      </c>
      <c r="DZ745" s="1">
        <f t="shared" si="411"/>
        <v>22122.339999999964</v>
      </c>
      <c r="EA745" s="1">
        <f>DU745/DZ745</f>
        <v>0.60572254110550794</v>
      </c>
      <c r="ED745" s="1">
        <f>SUM(M723:M745)</f>
        <v>41.399999999999949</v>
      </c>
      <c r="EE745" s="1">
        <f>SUM(K723:K745)</f>
        <v>779.3899999999993</v>
      </c>
      <c r="EF745" s="1">
        <f>ED745/EE745</f>
        <v>5.3118464440139068E-2</v>
      </c>
      <c r="EK745" s="1">
        <f t="shared" si="412"/>
        <v>41.409999999999947</v>
      </c>
      <c r="EL745" s="2">
        <f>EK745/L745*100</f>
        <v>4.9835126483259922</v>
      </c>
    </row>
    <row r="746" spans="1:142">
      <c r="B746" s="4"/>
      <c r="C746" s="4"/>
    </row>
    <row r="747" spans="1:142">
      <c r="B747" s="4"/>
      <c r="C747" s="4"/>
    </row>
    <row r="748" spans="1:142">
      <c r="B748" s="4"/>
      <c r="C748" s="4"/>
    </row>
    <row r="749" spans="1:142">
      <c r="B749" s="4"/>
      <c r="C749" s="4"/>
    </row>
    <row r="750" spans="1:142">
      <c r="B750" s="4"/>
      <c r="C750" s="4"/>
    </row>
    <row r="751" spans="1:142">
      <c r="B751" s="4"/>
      <c r="C751" s="4"/>
    </row>
    <row r="752" spans="1:142">
      <c r="B752" s="4"/>
      <c r="C752" s="4"/>
    </row>
    <row r="753" spans="2:3">
      <c r="B753" s="4"/>
      <c r="C753" s="4"/>
    </row>
    <row r="754" spans="2:3">
      <c r="B754" s="4"/>
      <c r="C754" s="4"/>
    </row>
    <row r="755" spans="2:3">
      <c r="B755" s="4"/>
      <c r="C755" s="4"/>
    </row>
    <row r="756" spans="2:3">
      <c r="B756" s="4"/>
      <c r="C756" s="4"/>
    </row>
    <row r="757" spans="2:3">
      <c r="B757" s="4"/>
      <c r="C757" s="4"/>
    </row>
    <row r="758" spans="2:3">
      <c r="B758" s="4"/>
      <c r="C758" s="4"/>
    </row>
    <row r="759" spans="2:3">
      <c r="B759" s="4"/>
      <c r="C759" s="4"/>
    </row>
    <row r="760" spans="2:3">
      <c r="B760" s="4"/>
      <c r="C760" s="4"/>
    </row>
    <row r="761" spans="2:3">
      <c r="B761" s="4"/>
      <c r="C761" s="4"/>
    </row>
    <row r="762" spans="2:3">
      <c r="B762" s="4"/>
      <c r="C762" s="4"/>
    </row>
    <row r="763" spans="2:3">
      <c r="B763" s="4"/>
      <c r="C763" s="4"/>
    </row>
  </sheetData>
  <autoFilter ref="A2:EZ745"/>
  <sortState ref="A4:DA745">
    <sortCondition ref="D4:D745"/>
    <sortCondition ref="E4:E745"/>
    <sortCondition ref="A4:A745"/>
  </sortState>
  <mergeCells count="6">
    <mergeCell ref="K1:X1"/>
    <mergeCell ref="BM1:BP1"/>
    <mergeCell ref="CO1:CP1"/>
    <mergeCell ref="Z1:AH1"/>
    <mergeCell ref="AL1:BC1"/>
    <mergeCell ref="BI1:BJ1"/>
  </mergeCells>
  <pageMargins left="0.7" right="0.7" top="0.75" bottom="0.75" header="0.3" footer="0.3"/>
  <pageSetup paperSize="9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13" sqref="H13"/>
    </sheetView>
  </sheetViews>
  <sheetFormatPr baseColWidth="10" defaultColWidth="8.83203125" defaultRowHeight="14" x14ac:dyDescent="0"/>
  <sheetData>
    <row r="1" spans="1:4">
      <c r="A1" s="132" t="s">
        <v>392</v>
      </c>
      <c r="B1" s="152" t="s">
        <v>393</v>
      </c>
      <c r="C1" s="152" t="s">
        <v>394</v>
      </c>
      <c r="D1" s="152" t="s">
        <v>395</v>
      </c>
    </row>
    <row r="2" spans="1:4" ht="15" thickBot="1">
      <c r="A2" s="133" t="s">
        <v>396</v>
      </c>
      <c r="B2" s="153"/>
      <c r="C2" s="153"/>
      <c r="D2" s="153"/>
    </row>
    <row r="3" spans="1:4" ht="15" thickBot="1">
      <c r="A3" s="133">
        <f>A4-7</f>
        <v>7</v>
      </c>
      <c r="B3" s="134"/>
      <c r="C3" s="134"/>
      <c r="D3" s="134"/>
    </row>
    <row r="4" spans="1:4" ht="15" thickBot="1">
      <c r="A4" s="133">
        <f>A5-7</f>
        <v>14</v>
      </c>
      <c r="B4" s="134"/>
      <c r="C4" s="134"/>
      <c r="D4" s="134"/>
    </row>
    <row r="5" spans="1:4" ht="15" thickBot="1">
      <c r="A5" s="135">
        <v>21</v>
      </c>
      <c r="B5" s="136">
        <v>3.26</v>
      </c>
      <c r="C5" s="136">
        <v>22.81</v>
      </c>
      <c r="D5" s="137">
        <v>0.57999999999999996</v>
      </c>
    </row>
    <row r="6" spans="1:4" ht="15" thickBot="1">
      <c r="A6" s="135">
        <v>28</v>
      </c>
      <c r="B6" s="136">
        <v>5.05</v>
      </c>
      <c r="C6" s="136">
        <v>35.35</v>
      </c>
      <c r="D6" s="137">
        <v>0.83</v>
      </c>
    </row>
    <row r="7" spans="1:4" ht="15" thickBot="1">
      <c r="A7" s="135">
        <v>35</v>
      </c>
      <c r="B7" s="136">
        <v>6.42</v>
      </c>
      <c r="C7" s="136">
        <v>44.96</v>
      </c>
      <c r="D7" s="137">
        <v>1.03</v>
      </c>
    </row>
    <row r="8" spans="1:4" ht="15" thickBot="1">
      <c r="A8" s="135">
        <v>42</v>
      </c>
      <c r="B8" s="136">
        <v>7.41</v>
      </c>
      <c r="C8" s="136">
        <v>51.9</v>
      </c>
      <c r="D8" s="137">
        <v>1.18</v>
      </c>
    </row>
    <row r="9" spans="1:4" ht="15" thickBot="1">
      <c r="A9" s="135">
        <v>49</v>
      </c>
      <c r="B9" s="136">
        <v>8.06</v>
      </c>
      <c r="C9" s="136">
        <v>56.43</v>
      </c>
      <c r="D9" s="137">
        <v>1.3</v>
      </c>
    </row>
    <row r="10" spans="1:4" ht="15" thickBot="1">
      <c r="A10" s="135">
        <v>56</v>
      </c>
      <c r="B10" s="136">
        <v>8.4</v>
      </c>
      <c r="C10" s="136">
        <v>58.8</v>
      </c>
      <c r="D10" s="137">
        <v>1.38</v>
      </c>
    </row>
    <row r="11" spans="1:4" ht="15" thickBot="1">
      <c r="A11" s="135">
        <v>63</v>
      </c>
      <c r="B11" s="136">
        <v>8.4700000000000006</v>
      </c>
      <c r="C11" s="136">
        <v>59.28</v>
      </c>
      <c r="D11" s="137">
        <v>1.43</v>
      </c>
    </row>
    <row r="12" spans="1:4" ht="15" thickBot="1">
      <c r="A12" s="135">
        <v>70</v>
      </c>
      <c r="B12" s="136">
        <v>8.3000000000000007</v>
      </c>
      <c r="C12" s="136">
        <v>58.13</v>
      </c>
      <c r="D12" s="137">
        <v>1.45</v>
      </c>
    </row>
    <row r="13" spans="1:4" ht="15" thickBot="1">
      <c r="A13" s="135">
        <v>77</v>
      </c>
      <c r="B13" s="136">
        <v>7.94</v>
      </c>
      <c r="C13" s="136">
        <v>55.61</v>
      </c>
      <c r="D13" s="137">
        <v>1.44</v>
      </c>
    </row>
    <row r="14" spans="1:4" ht="15" thickBot="1">
      <c r="A14" s="135">
        <v>84</v>
      </c>
      <c r="B14" s="136">
        <v>7.42</v>
      </c>
      <c r="C14" s="136">
        <v>51.97</v>
      </c>
      <c r="D14" s="137">
        <v>1.41</v>
      </c>
    </row>
    <row r="15" spans="1:4" ht="15" thickBot="1">
      <c r="A15" s="135">
        <v>91</v>
      </c>
      <c r="B15" s="136">
        <v>6.78</v>
      </c>
      <c r="C15" s="136">
        <v>47.47</v>
      </c>
      <c r="D15" s="137">
        <v>1.35</v>
      </c>
    </row>
    <row r="16" spans="1:4" ht="15" thickBot="1">
      <c r="A16" s="135">
        <v>98</v>
      </c>
      <c r="B16" s="136">
        <v>6.06</v>
      </c>
      <c r="C16" s="136">
        <v>42.39</v>
      </c>
      <c r="D16" s="137">
        <v>1.27</v>
      </c>
    </row>
    <row r="17" spans="1:4" ht="15" thickBot="1">
      <c r="A17" s="135">
        <v>105</v>
      </c>
      <c r="B17" s="136">
        <v>5.28</v>
      </c>
      <c r="C17" s="136">
        <v>36.96</v>
      </c>
      <c r="D17" s="137">
        <v>1.18</v>
      </c>
    </row>
    <row r="18" spans="1:4" ht="15" thickBot="1">
      <c r="A18" s="135">
        <v>112</v>
      </c>
      <c r="B18" s="136">
        <v>4.49</v>
      </c>
      <c r="C18" s="136">
        <v>31.46</v>
      </c>
      <c r="D18" s="137">
        <v>1.07</v>
      </c>
    </row>
    <row r="19" spans="1:4" ht="15" thickBot="1">
      <c r="A19" s="135">
        <v>119</v>
      </c>
      <c r="B19" s="136">
        <v>3.74</v>
      </c>
      <c r="C19" s="136">
        <v>26.15</v>
      </c>
      <c r="D19" s="137">
        <v>0.95</v>
      </c>
    </row>
    <row r="20" spans="1:4" ht="15" thickBot="1">
      <c r="A20" s="135">
        <v>126</v>
      </c>
      <c r="B20" s="136">
        <v>3.04</v>
      </c>
      <c r="C20" s="136">
        <v>21.28</v>
      </c>
      <c r="D20" s="137">
        <v>0.83</v>
      </c>
    </row>
    <row r="21" spans="1:4" ht="15" thickBot="1">
      <c r="A21" s="135">
        <v>133</v>
      </c>
      <c r="B21" s="136">
        <v>2.44</v>
      </c>
      <c r="C21" s="136">
        <v>17.11</v>
      </c>
      <c r="D21" s="137">
        <v>0.69</v>
      </c>
    </row>
    <row r="22" spans="1:4" ht="16" thickBot="1">
      <c r="A22" s="138" t="s">
        <v>397</v>
      </c>
      <c r="B22" s="139"/>
      <c r="C22" s="139">
        <v>718</v>
      </c>
      <c r="D22" s="140"/>
    </row>
  </sheetData>
  <mergeCells count="3">
    <mergeCell ref="B1:B2"/>
    <mergeCell ref="C1:C2"/>
    <mergeCell ref="D1:D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5"/>
  <sheetViews>
    <sheetView workbookViewId="0">
      <pane xSplit="4" ySplit="2" topLeftCell="H226" activePane="bottomRight" state="frozen"/>
      <selection pane="topRight" activeCell="E1" sqref="E1"/>
      <selection pane="bottomLeft" activeCell="A3" sqref="A3"/>
      <selection pane="bottomRight" activeCell="L200" sqref="L200:L226"/>
    </sheetView>
  </sheetViews>
  <sheetFormatPr baseColWidth="10" defaultColWidth="8.83203125" defaultRowHeight="12" x14ac:dyDescent="0"/>
  <cols>
    <col min="1" max="16384" width="8.83203125" style="17"/>
  </cols>
  <sheetData>
    <row r="1" spans="1:44" ht="24">
      <c r="A1" s="16" t="s">
        <v>123</v>
      </c>
      <c r="B1" s="16" t="s">
        <v>124</v>
      </c>
      <c r="C1" s="16" t="s">
        <v>125</v>
      </c>
      <c r="D1" s="16" t="s">
        <v>126</v>
      </c>
      <c r="E1" s="16" t="s">
        <v>127</v>
      </c>
      <c r="F1" s="16" t="s">
        <v>128</v>
      </c>
      <c r="G1" s="16" t="s">
        <v>42</v>
      </c>
      <c r="H1" s="16" t="s">
        <v>129</v>
      </c>
      <c r="I1" s="16" t="s">
        <v>130</v>
      </c>
      <c r="J1" s="16" t="s">
        <v>131</v>
      </c>
      <c r="K1" s="16" t="s">
        <v>132</v>
      </c>
      <c r="L1" s="16" t="s">
        <v>133</v>
      </c>
      <c r="M1" s="16" t="s">
        <v>134</v>
      </c>
      <c r="N1" s="16" t="s">
        <v>135</v>
      </c>
      <c r="O1" s="16" t="s">
        <v>136</v>
      </c>
      <c r="P1" s="16" t="s">
        <v>137</v>
      </c>
      <c r="Q1" s="16" t="s">
        <v>138</v>
      </c>
      <c r="R1" s="16" t="s">
        <v>139</v>
      </c>
      <c r="S1" s="16" t="s">
        <v>140</v>
      </c>
      <c r="T1" s="16" t="s">
        <v>141</v>
      </c>
      <c r="U1" s="16" t="s">
        <v>142</v>
      </c>
      <c r="V1" s="16" t="s">
        <v>143</v>
      </c>
      <c r="W1" s="19"/>
      <c r="AA1" s="17" t="s">
        <v>149</v>
      </c>
      <c r="AB1" s="17" t="s">
        <v>150</v>
      </c>
      <c r="AC1" s="17" t="s">
        <v>153</v>
      </c>
      <c r="AD1" s="17" t="s">
        <v>129</v>
      </c>
      <c r="AE1" s="17" t="s">
        <v>151</v>
      </c>
      <c r="AF1" s="17" t="s">
        <v>42</v>
      </c>
      <c r="AG1" s="17" t="s">
        <v>152</v>
      </c>
      <c r="AI1" s="18" t="s">
        <v>148</v>
      </c>
      <c r="AK1" s="17" t="s">
        <v>154</v>
      </c>
      <c r="AL1" s="17" t="s">
        <v>149</v>
      </c>
      <c r="AM1" s="17" t="s">
        <v>150</v>
      </c>
      <c r="AN1" s="17" t="s">
        <v>153</v>
      </c>
      <c r="AO1" s="17" t="s">
        <v>129</v>
      </c>
      <c r="AP1" s="17" t="s">
        <v>151</v>
      </c>
      <c r="AQ1" s="17" t="s">
        <v>42</v>
      </c>
      <c r="AR1" s="17" t="s">
        <v>152</v>
      </c>
    </row>
    <row r="2" spans="1:44">
      <c r="A2" s="16"/>
      <c r="B2" s="16"/>
      <c r="C2" s="16"/>
      <c r="D2" s="16"/>
      <c r="E2" s="16" t="s">
        <v>144</v>
      </c>
      <c r="F2" s="16" t="s">
        <v>144</v>
      </c>
      <c r="G2" s="16" t="s">
        <v>30</v>
      </c>
      <c r="H2" s="16" t="s">
        <v>145</v>
      </c>
      <c r="I2" s="16" t="s">
        <v>146</v>
      </c>
      <c r="J2" s="16" t="s">
        <v>45</v>
      </c>
      <c r="K2" s="16" t="s">
        <v>45</v>
      </c>
      <c r="L2" s="16" t="s">
        <v>30</v>
      </c>
      <c r="M2" s="16"/>
      <c r="N2" s="16"/>
      <c r="O2" s="16"/>
      <c r="P2" s="16" t="s">
        <v>147</v>
      </c>
      <c r="Q2" s="16" t="s">
        <v>147</v>
      </c>
      <c r="R2" s="16" t="s">
        <v>147</v>
      </c>
      <c r="S2" s="16" t="s">
        <v>146</v>
      </c>
      <c r="T2" s="16"/>
      <c r="U2" s="16" t="s">
        <v>144</v>
      </c>
      <c r="V2" s="16" t="s">
        <v>45</v>
      </c>
      <c r="W2" s="19"/>
      <c r="AA2" s="17" t="s">
        <v>144</v>
      </c>
      <c r="AB2" s="17" t="s">
        <v>45</v>
      </c>
      <c r="AC2" s="17" t="s">
        <v>147</v>
      </c>
      <c r="AD2" s="17" t="s">
        <v>145</v>
      </c>
      <c r="AE2" s="17" t="s">
        <v>30</v>
      </c>
      <c r="AF2" s="17" t="s">
        <v>30</v>
      </c>
      <c r="AG2" s="17" t="s">
        <v>146</v>
      </c>
      <c r="AK2" s="17" t="s">
        <v>154</v>
      </c>
      <c r="AL2" s="17" t="s">
        <v>144</v>
      </c>
      <c r="AM2" s="17" t="s">
        <v>45</v>
      </c>
      <c r="AN2" s="17" t="s">
        <v>147</v>
      </c>
      <c r="AO2" s="17" t="s">
        <v>145</v>
      </c>
      <c r="AP2" s="17" t="s">
        <v>30</v>
      </c>
      <c r="AQ2" s="17" t="s">
        <v>30</v>
      </c>
      <c r="AR2" s="17" t="s">
        <v>146</v>
      </c>
    </row>
    <row r="3" spans="1:44">
      <c r="A3" s="16">
        <v>30892</v>
      </c>
      <c r="B3" s="16">
        <v>2012</v>
      </c>
      <c r="C3" s="16">
        <v>10</v>
      </c>
      <c r="D3" s="16">
        <v>1</v>
      </c>
      <c r="E3" s="16">
        <v>33.44</v>
      </c>
      <c r="F3" s="16">
        <v>1.46</v>
      </c>
      <c r="G3" s="16">
        <v>0</v>
      </c>
      <c r="H3" s="16">
        <v>22.2</v>
      </c>
      <c r="I3" s="16">
        <v>1.27</v>
      </c>
      <c r="J3" s="16">
        <v>85.4</v>
      </c>
      <c r="K3" s="16">
        <v>5.41</v>
      </c>
      <c r="L3" s="16">
        <v>4.9800000000000004</v>
      </c>
      <c r="M3" s="16">
        <v>6.72</v>
      </c>
      <c r="N3" s="16">
        <v>-3</v>
      </c>
      <c r="O3" s="16">
        <v>0</v>
      </c>
      <c r="P3" s="16">
        <v>0.65</v>
      </c>
      <c r="Q3" s="16">
        <v>2.2999999999999998</v>
      </c>
      <c r="R3" s="16">
        <v>1.65</v>
      </c>
      <c r="S3" s="16">
        <v>7.17</v>
      </c>
      <c r="T3" s="16">
        <v>1345</v>
      </c>
      <c r="U3" s="16">
        <v>17.45</v>
      </c>
      <c r="V3" s="16">
        <v>45.4</v>
      </c>
      <c r="W3" s="19"/>
      <c r="X3" s="20">
        <v>41183</v>
      </c>
      <c r="Y3" s="20"/>
      <c r="AI3" s="4">
        <v>41186</v>
      </c>
    </row>
    <row r="4" spans="1:44">
      <c r="A4" s="16">
        <v>30892</v>
      </c>
      <c r="B4" s="16">
        <v>2012</v>
      </c>
      <c r="C4" s="16">
        <v>10</v>
      </c>
      <c r="D4" s="16">
        <v>2</v>
      </c>
      <c r="E4" s="16">
        <v>34.9</v>
      </c>
      <c r="F4" s="16">
        <v>3.94</v>
      </c>
      <c r="G4" s="16">
        <v>0</v>
      </c>
      <c r="H4" s="16">
        <v>21.66</v>
      </c>
      <c r="I4" s="16">
        <v>1.43</v>
      </c>
      <c r="J4" s="16">
        <v>80.900000000000006</v>
      </c>
      <c r="K4" s="16">
        <v>7.85</v>
      </c>
      <c r="L4" s="16">
        <v>5.3</v>
      </c>
      <c r="M4" s="16">
        <v>9.51</v>
      </c>
      <c r="N4" s="16">
        <v>-6</v>
      </c>
      <c r="O4" s="16">
        <v>0</v>
      </c>
      <c r="P4" s="16">
        <v>0.81</v>
      </c>
      <c r="Q4" s="16">
        <v>2.69</v>
      </c>
      <c r="R4" s="16">
        <v>1.88</v>
      </c>
      <c r="S4" s="16">
        <v>7.47</v>
      </c>
      <c r="T4" s="16">
        <v>1104</v>
      </c>
      <c r="U4" s="16">
        <v>19.420000000000002</v>
      </c>
      <c r="V4" s="16">
        <v>44.38</v>
      </c>
      <c r="W4" s="19"/>
      <c r="X4" s="20">
        <f>X3+1</f>
        <v>41184</v>
      </c>
      <c r="Y4" s="20"/>
      <c r="AI4" s="4">
        <f>AI3+7</f>
        <v>41193</v>
      </c>
      <c r="AK4" s="20">
        <v>41193</v>
      </c>
      <c r="AL4" s="17">
        <v>17.395714285714284</v>
      </c>
      <c r="AM4" s="17">
        <v>51.238571428571433</v>
      </c>
      <c r="AN4" s="17">
        <v>1.1414285714285712</v>
      </c>
      <c r="AO4" s="17">
        <v>18.814285714285717</v>
      </c>
      <c r="AP4" s="17">
        <v>29.099999999999998</v>
      </c>
      <c r="AQ4" s="17">
        <v>0</v>
      </c>
      <c r="AR4" s="17">
        <v>1.6300000000000001</v>
      </c>
    </row>
    <row r="5" spans="1:44">
      <c r="A5" s="16">
        <v>30892</v>
      </c>
      <c r="B5" s="16">
        <v>2012</v>
      </c>
      <c r="C5" s="16">
        <v>10</v>
      </c>
      <c r="D5" s="16">
        <v>3</v>
      </c>
      <c r="E5" s="16">
        <v>32.549999999999997</v>
      </c>
      <c r="F5" s="16">
        <v>9.24</v>
      </c>
      <c r="G5" s="16">
        <v>0</v>
      </c>
      <c r="H5" s="16">
        <v>21.16</v>
      </c>
      <c r="I5" s="16">
        <v>2.39</v>
      </c>
      <c r="J5" s="16">
        <v>68.92</v>
      </c>
      <c r="K5" s="16">
        <v>7.81</v>
      </c>
      <c r="L5" s="16">
        <v>5.65</v>
      </c>
      <c r="M5" s="16">
        <v>10.95</v>
      </c>
      <c r="N5" s="16">
        <v>-13.5</v>
      </c>
      <c r="O5" s="16">
        <v>0</v>
      </c>
      <c r="P5" s="16">
        <v>0.77</v>
      </c>
      <c r="Q5" s="16">
        <v>2.66</v>
      </c>
      <c r="R5" s="16">
        <v>1.89</v>
      </c>
      <c r="S5" s="16">
        <v>10.7</v>
      </c>
      <c r="T5" s="16">
        <v>1338</v>
      </c>
      <c r="U5" s="16">
        <v>20.9</v>
      </c>
      <c r="V5" s="16">
        <v>38.369999999999997</v>
      </c>
      <c r="W5" s="19"/>
      <c r="X5" s="20">
        <f t="shared" ref="X5:X68" si="0">X4+1</f>
        <v>41185</v>
      </c>
      <c r="Y5" s="20"/>
      <c r="AI5" s="4">
        <f t="shared" ref="AI5:AI37" si="1">AI4+7</f>
        <v>41200</v>
      </c>
      <c r="AK5" s="20">
        <v>41200</v>
      </c>
      <c r="AL5" s="17">
        <v>18.791428571428575</v>
      </c>
      <c r="AM5" s="17">
        <v>58.355714285714285</v>
      </c>
      <c r="AN5" s="17">
        <v>1.0585714285714285</v>
      </c>
      <c r="AO5" s="17">
        <v>19.089999999999996</v>
      </c>
      <c r="AP5" s="17">
        <v>28.12</v>
      </c>
      <c r="AQ5" s="17">
        <v>8.1999999999999993</v>
      </c>
      <c r="AR5" s="17">
        <v>1.4957142857142856</v>
      </c>
    </row>
    <row r="6" spans="1:44">
      <c r="A6" s="16">
        <v>30892</v>
      </c>
      <c r="B6" s="16">
        <v>2012</v>
      </c>
      <c r="C6" s="16">
        <v>10</v>
      </c>
      <c r="D6" s="16">
        <v>4</v>
      </c>
      <c r="E6" s="16">
        <v>28.23</v>
      </c>
      <c r="F6" s="16">
        <v>7.63</v>
      </c>
      <c r="G6" s="16">
        <v>0</v>
      </c>
      <c r="H6" s="16">
        <v>19.940000000000001</v>
      </c>
      <c r="I6" s="16">
        <v>1.89</v>
      </c>
      <c r="J6" s="16">
        <v>79.8</v>
      </c>
      <c r="K6" s="16">
        <v>13.32</v>
      </c>
      <c r="L6" s="16">
        <v>4.6100000000000003</v>
      </c>
      <c r="M6" s="16">
        <v>7.83</v>
      </c>
      <c r="N6" s="16">
        <v>-7.5</v>
      </c>
      <c r="O6" s="16">
        <v>0</v>
      </c>
      <c r="P6" s="16">
        <v>0.85</v>
      </c>
      <c r="Q6" s="16">
        <v>2.1800000000000002</v>
      </c>
      <c r="R6" s="16">
        <v>1.33</v>
      </c>
      <c r="S6" s="16">
        <v>8.75</v>
      </c>
      <c r="T6" s="16">
        <v>1339</v>
      </c>
      <c r="U6" s="16">
        <v>17.93</v>
      </c>
      <c r="V6" s="16">
        <v>46.56</v>
      </c>
      <c r="W6" s="19"/>
      <c r="X6" s="20">
        <f t="shared" si="0"/>
        <v>41186</v>
      </c>
      <c r="Y6" s="20"/>
      <c r="AI6" s="4">
        <f t="shared" si="1"/>
        <v>41207</v>
      </c>
      <c r="AK6" s="20">
        <v>41207</v>
      </c>
      <c r="AL6" s="17">
        <v>15.17</v>
      </c>
      <c r="AM6" s="17">
        <v>57.535714285714285</v>
      </c>
      <c r="AN6" s="17">
        <v>0.86857142857142844</v>
      </c>
      <c r="AO6" s="17">
        <v>22.592857142857149</v>
      </c>
      <c r="AP6" s="17">
        <v>29.88</v>
      </c>
      <c r="AQ6" s="17">
        <v>6.2</v>
      </c>
      <c r="AR6" s="17">
        <v>2.0671428571428572</v>
      </c>
    </row>
    <row r="7" spans="1:44">
      <c r="A7" s="16">
        <v>30892</v>
      </c>
      <c r="B7" s="16">
        <v>2012</v>
      </c>
      <c r="C7" s="16">
        <v>10</v>
      </c>
      <c r="D7" s="16">
        <v>5</v>
      </c>
      <c r="E7" s="16">
        <v>30.76</v>
      </c>
      <c r="F7" s="16">
        <v>4.8899999999999997</v>
      </c>
      <c r="G7" s="16">
        <v>0</v>
      </c>
      <c r="H7" s="16">
        <v>20.51</v>
      </c>
      <c r="I7" s="16">
        <v>1.73</v>
      </c>
      <c r="J7" s="16">
        <v>88.3</v>
      </c>
      <c r="K7" s="16">
        <v>11.67</v>
      </c>
      <c r="L7" s="16">
        <v>4.8499999999999996</v>
      </c>
      <c r="M7" s="16">
        <v>6.95</v>
      </c>
      <c r="N7" s="16">
        <v>-4</v>
      </c>
      <c r="O7" s="16">
        <v>0</v>
      </c>
      <c r="P7" s="16">
        <v>0.86</v>
      </c>
      <c r="Q7" s="16">
        <v>2.15</v>
      </c>
      <c r="R7" s="16">
        <v>1.29</v>
      </c>
      <c r="S7" s="16">
        <v>10.17</v>
      </c>
      <c r="T7" s="16">
        <v>1419</v>
      </c>
      <c r="U7" s="16">
        <v>17.829999999999998</v>
      </c>
      <c r="V7" s="16">
        <v>49.99</v>
      </c>
      <c r="W7" s="19"/>
      <c r="X7" s="20">
        <f t="shared" si="0"/>
        <v>41187</v>
      </c>
      <c r="Y7" s="20"/>
      <c r="AI7" s="4">
        <f t="shared" si="1"/>
        <v>41214</v>
      </c>
      <c r="AK7" s="20">
        <v>41214</v>
      </c>
      <c r="AL7" s="17">
        <v>18.792857142857144</v>
      </c>
      <c r="AM7" s="17">
        <v>53.817142857142862</v>
      </c>
      <c r="AN7" s="17">
        <v>1.2114285714285715</v>
      </c>
      <c r="AO7" s="17">
        <v>24.951428571428576</v>
      </c>
      <c r="AP7" s="17">
        <v>36.46</v>
      </c>
      <c r="AQ7" s="17">
        <v>0</v>
      </c>
      <c r="AR7" s="17">
        <v>2.077142857142857</v>
      </c>
    </row>
    <row r="8" spans="1:44">
      <c r="A8" s="16">
        <v>30892</v>
      </c>
      <c r="B8" s="16">
        <v>2012</v>
      </c>
      <c r="C8" s="16">
        <v>10</v>
      </c>
      <c r="D8" s="16">
        <v>6</v>
      </c>
      <c r="E8" s="16">
        <v>30.14</v>
      </c>
      <c r="F8" s="16">
        <v>6.24</v>
      </c>
      <c r="G8" s="16">
        <v>0</v>
      </c>
      <c r="H8" s="16">
        <v>14.35</v>
      </c>
      <c r="I8" s="16">
        <v>1.5</v>
      </c>
      <c r="J8" s="16">
        <v>86.2</v>
      </c>
      <c r="K8" s="16">
        <v>13.94</v>
      </c>
      <c r="L8" s="16">
        <v>3.62</v>
      </c>
      <c r="M8" s="16">
        <v>7</v>
      </c>
      <c r="N8" s="16">
        <v>-4.5</v>
      </c>
      <c r="O8" s="16">
        <v>0</v>
      </c>
      <c r="P8" s="16">
        <v>0.93</v>
      </c>
      <c r="Q8" s="16">
        <v>2.11</v>
      </c>
      <c r="R8" s="16">
        <v>1.18</v>
      </c>
      <c r="S8" s="16">
        <v>6.35</v>
      </c>
      <c r="T8" s="16">
        <v>1324</v>
      </c>
      <c r="U8" s="16">
        <v>18.190000000000001</v>
      </c>
      <c r="V8" s="16">
        <v>50.07</v>
      </c>
      <c r="W8" s="19"/>
      <c r="X8" s="20">
        <f t="shared" si="0"/>
        <v>41188</v>
      </c>
      <c r="Y8" s="20"/>
      <c r="AI8" s="4">
        <f t="shared" si="1"/>
        <v>41221</v>
      </c>
      <c r="AK8" s="20">
        <v>41221</v>
      </c>
      <c r="AL8" s="17">
        <v>21.588571428571431</v>
      </c>
      <c r="AM8" s="17">
        <v>49.307142857142864</v>
      </c>
      <c r="AN8" s="17">
        <v>1.6385714285714286</v>
      </c>
      <c r="AO8" s="17">
        <v>22.661428571428569</v>
      </c>
      <c r="AP8" s="17">
        <v>39.380000000000003</v>
      </c>
      <c r="AQ8" s="17">
        <v>1</v>
      </c>
      <c r="AR8" s="17">
        <v>2.1071428571428572</v>
      </c>
    </row>
    <row r="9" spans="1:44">
      <c r="A9" s="16">
        <v>30892</v>
      </c>
      <c r="B9" s="16">
        <v>2012</v>
      </c>
      <c r="C9" s="16">
        <v>10</v>
      </c>
      <c r="D9" s="16">
        <v>7</v>
      </c>
      <c r="E9" s="16">
        <v>26.48</v>
      </c>
      <c r="F9" s="16">
        <v>7.4</v>
      </c>
      <c r="G9" s="16">
        <v>0</v>
      </c>
      <c r="H9" s="16">
        <v>21.1</v>
      </c>
      <c r="I9" s="16">
        <v>1.68</v>
      </c>
      <c r="J9" s="16">
        <v>86.4</v>
      </c>
      <c r="K9" s="16">
        <v>16.41</v>
      </c>
      <c r="L9" s="16">
        <v>4.4800000000000004</v>
      </c>
      <c r="M9" s="16">
        <v>6.59</v>
      </c>
      <c r="N9" s="16">
        <v>-4</v>
      </c>
      <c r="O9" s="16">
        <v>0</v>
      </c>
      <c r="P9" s="16">
        <v>0.89</v>
      </c>
      <c r="Q9" s="16">
        <v>2.02</v>
      </c>
      <c r="R9" s="16">
        <v>1.1299999999999999</v>
      </c>
      <c r="S9" s="16">
        <v>5.6</v>
      </c>
      <c r="T9" s="16">
        <v>716</v>
      </c>
      <c r="U9" s="16">
        <v>16.940000000000001</v>
      </c>
      <c r="V9" s="16">
        <v>51.41</v>
      </c>
      <c r="W9" s="19"/>
      <c r="X9" s="20">
        <f t="shared" si="0"/>
        <v>41189</v>
      </c>
      <c r="Y9" s="20"/>
      <c r="AI9" s="4">
        <f t="shared" si="1"/>
        <v>41228</v>
      </c>
      <c r="AK9" s="20">
        <v>41228</v>
      </c>
      <c r="AL9" s="17">
        <v>23.715714285714288</v>
      </c>
      <c r="AM9" s="17">
        <v>47.627142857142864</v>
      </c>
      <c r="AN9" s="17">
        <v>1.9857142857142858</v>
      </c>
      <c r="AO9" s="17">
        <v>24.537142857142857</v>
      </c>
      <c r="AP9" s="17">
        <v>43.31</v>
      </c>
      <c r="AQ9" s="17">
        <v>0.2</v>
      </c>
      <c r="AR9" s="17">
        <v>2.2528571428571427</v>
      </c>
    </row>
    <row r="10" spans="1:44">
      <c r="A10" s="16">
        <v>30892</v>
      </c>
      <c r="B10" s="16">
        <v>2012</v>
      </c>
      <c r="C10" s="16">
        <v>10</v>
      </c>
      <c r="D10" s="16">
        <v>8</v>
      </c>
      <c r="E10" s="16">
        <v>25.46</v>
      </c>
      <c r="F10" s="16">
        <v>8.0500000000000007</v>
      </c>
      <c r="G10" s="16">
        <v>0</v>
      </c>
      <c r="H10" s="16">
        <v>11.47</v>
      </c>
      <c r="I10" s="16">
        <v>1.28</v>
      </c>
      <c r="J10" s="16">
        <v>81</v>
      </c>
      <c r="K10" s="16">
        <v>30.59</v>
      </c>
      <c r="L10" s="16">
        <v>2.4500000000000002</v>
      </c>
      <c r="M10" s="16">
        <v>6.66</v>
      </c>
      <c r="N10" s="16">
        <v>-7</v>
      </c>
      <c r="O10" s="16">
        <v>0</v>
      </c>
      <c r="P10" s="16">
        <v>1.17</v>
      </c>
      <c r="Q10" s="16">
        <v>2</v>
      </c>
      <c r="R10" s="16">
        <v>0.84</v>
      </c>
      <c r="S10" s="16">
        <v>5.83</v>
      </c>
      <c r="T10" s="16">
        <v>2339</v>
      </c>
      <c r="U10" s="16">
        <v>16.760000000000002</v>
      </c>
      <c r="V10" s="16">
        <v>55.8</v>
      </c>
      <c r="W10" s="19"/>
      <c r="X10" s="20">
        <f t="shared" si="0"/>
        <v>41190</v>
      </c>
      <c r="Y10" s="20"/>
      <c r="AI10" s="4">
        <f t="shared" si="1"/>
        <v>41235</v>
      </c>
      <c r="AK10" s="20">
        <v>41235</v>
      </c>
      <c r="AL10" s="17">
        <v>24.38571428571429</v>
      </c>
      <c r="AM10" s="17">
        <v>44.768571428571434</v>
      </c>
      <c r="AN10" s="17">
        <v>2.2757142857142858</v>
      </c>
      <c r="AO10" s="17">
        <v>26.872857142857139</v>
      </c>
      <c r="AP10" s="17">
        <v>47.1</v>
      </c>
      <c r="AQ10" s="17">
        <v>0</v>
      </c>
      <c r="AR10" s="17">
        <v>1.9485714285714286</v>
      </c>
    </row>
    <row r="11" spans="1:44">
      <c r="A11" s="16">
        <v>30892</v>
      </c>
      <c r="B11" s="16">
        <v>2012</v>
      </c>
      <c r="C11" s="16">
        <v>10</v>
      </c>
      <c r="D11" s="16">
        <v>9</v>
      </c>
      <c r="E11" s="16">
        <v>32.51</v>
      </c>
      <c r="F11" s="16">
        <v>10.199999999999999</v>
      </c>
      <c r="G11" s="16">
        <v>0</v>
      </c>
      <c r="H11" s="16">
        <v>20.12</v>
      </c>
      <c r="I11" s="16">
        <v>2.62</v>
      </c>
      <c r="J11" s="16">
        <v>82.9</v>
      </c>
      <c r="K11" s="16">
        <v>13.15</v>
      </c>
      <c r="L11" s="16">
        <v>5.15</v>
      </c>
      <c r="M11" s="16">
        <v>10</v>
      </c>
      <c r="N11" s="16">
        <v>-12</v>
      </c>
      <c r="O11" s="16">
        <v>0</v>
      </c>
      <c r="P11" s="16">
        <v>0.99</v>
      </c>
      <c r="Q11" s="16">
        <v>2.5099999999999998</v>
      </c>
      <c r="R11" s="16">
        <v>1.52</v>
      </c>
      <c r="S11" s="16">
        <v>11.22</v>
      </c>
      <c r="T11" s="16">
        <v>1416</v>
      </c>
      <c r="U11" s="16">
        <v>21.35</v>
      </c>
      <c r="V11" s="16">
        <v>48.03</v>
      </c>
      <c r="W11" s="19"/>
      <c r="X11" s="20">
        <f t="shared" si="0"/>
        <v>41191</v>
      </c>
      <c r="Y11" s="20"/>
      <c r="AI11" s="4">
        <f t="shared" si="1"/>
        <v>41242</v>
      </c>
      <c r="AK11" s="20">
        <v>41242</v>
      </c>
      <c r="AL11" s="17">
        <v>20.455714285714286</v>
      </c>
      <c r="AM11" s="17">
        <v>43.507142857142853</v>
      </c>
      <c r="AN11" s="17">
        <v>2.3442857142857143</v>
      </c>
      <c r="AO11" s="17">
        <v>24.83285714285714</v>
      </c>
      <c r="AP11" s="17">
        <v>46.679999999999993</v>
      </c>
      <c r="AQ11" s="17">
        <v>0</v>
      </c>
      <c r="AR11" s="17">
        <v>2.5014285714285713</v>
      </c>
    </row>
    <row r="12" spans="1:44">
      <c r="A12" s="16">
        <v>30892</v>
      </c>
      <c r="B12" s="16">
        <v>2012</v>
      </c>
      <c r="C12" s="16">
        <v>10</v>
      </c>
      <c r="D12" s="16">
        <v>10</v>
      </c>
      <c r="E12" s="16">
        <v>25.33</v>
      </c>
      <c r="F12" s="16">
        <v>3.97</v>
      </c>
      <c r="G12" s="16">
        <v>0</v>
      </c>
      <c r="H12" s="16">
        <v>22.18</v>
      </c>
      <c r="I12" s="16">
        <v>1.41</v>
      </c>
      <c r="J12" s="16">
        <v>87.6</v>
      </c>
      <c r="K12" s="16">
        <v>16.55</v>
      </c>
      <c r="L12" s="16">
        <v>4.32</v>
      </c>
      <c r="M12" s="16">
        <v>4.76</v>
      </c>
      <c r="N12" s="16">
        <v>-1</v>
      </c>
      <c r="O12" s="16">
        <v>0</v>
      </c>
      <c r="P12" s="16">
        <v>0.83</v>
      </c>
      <c r="Q12" s="16">
        <v>1.81</v>
      </c>
      <c r="R12" s="16">
        <v>0.98</v>
      </c>
      <c r="S12" s="16">
        <v>6.13</v>
      </c>
      <c r="T12" s="16">
        <v>1453</v>
      </c>
      <c r="U12" s="16">
        <v>14.65</v>
      </c>
      <c r="V12" s="16">
        <v>52.08</v>
      </c>
      <c r="W12" s="19"/>
      <c r="X12" s="20">
        <f t="shared" si="0"/>
        <v>41192</v>
      </c>
      <c r="Y12" s="20"/>
      <c r="AI12" s="4">
        <f t="shared" si="1"/>
        <v>41249</v>
      </c>
      <c r="AK12" s="20">
        <v>41249</v>
      </c>
      <c r="AL12" s="17">
        <v>21.022857142857141</v>
      </c>
      <c r="AM12" s="17">
        <v>62.447142857142865</v>
      </c>
      <c r="AN12" s="17">
        <v>1.0585714285714285</v>
      </c>
      <c r="AO12" s="17">
        <v>18.071428571428573</v>
      </c>
      <c r="AP12" s="17">
        <v>30.1</v>
      </c>
      <c r="AQ12" s="17">
        <v>2.6</v>
      </c>
      <c r="AR12" s="17">
        <v>2.6814285714285715</v>
      </c>
    </row>
    <row r="13" spans="1:44">
      <c r="A13" s="16">
        <v>30892</v>
      </c>
      <c r="B13" s="16">
        <v>2012</v>
      </c>
      <c r="C13" s="16">
        <v>10</v>
      </c>
      <c r="D13" s="16">
        <v>11</v>
      </c>
      <c r="E13" s="16">
        <v>27.5</v>
      </c>
      <c r="F13" s="16">
        <v>4.59</v>
      </c>
      <c r="G13" s="16">
        <v>0</v>
      </c>
      <c r="H13" s="16">
        <v>21.97</v>
      </c>
      <c r="I13" s="16">
        <v>1.19</v>
      </c>
      <c r="J13" s="16">
        <v>88.5</v>
      </c>
      <c r="K13" s="16">
        <v>14.07</v>
      </c>
      <c r="L13" s="16">
        <v>4.2300000000000004</v>
      </c>
      <c r="M13" s="16">
        <v>5.05</v>
      </c>
      <c r="N13" s="16">
        <v>-2</v>
      </c>
      <c r="O13" s="16">
        <v>0</v>
      </c>
      <c r="P13" s="16">
        <v>0.82</v>
      </c>
      <c r="Q13" s="16">
        <v>1.87</v>
      </c>
      <c r="R13" s="16">
        <v>1.05</v>
      </c>
      <c r="S13" s="16">
        <v>5.15</v>
      </c>
      <c r="T13" s="16">
        <v>1611</v>
      </c>
      <c r="U13" s="16">
        <v>16.05</v>
      </c>
      <c r="V13" s="16">
        <v>51.29</v>
      </c>
      <c r="W13" s="19"/>
      <c r="X13" s="20">
        <f t="shared" si="0"/>
        <v>41193</v>
      </c>
      <c r="Y13" s="20"/>
      <c r="Z13" s="20">
        <f>X13</f>
        <v>41193</v>
      </c>
      <c r="AA13" s="17">
        <f>AVERAGE(U7:U13)</f>
        <v>17.395714285714284</v>
      </c>
      <c r="AB13" s="17">
        <f>AVERAGE(V7:V13)</f>
        <v>51.238571428571433</v>
      </c>
      <c r="AC13" s="17">
        <f>AVERAGE(R7:R13)</f>
        <v>1.1414285714285712</v>
      </c>
      <c r="AD13" s="17">
        <f>AVERAGE(H7:H13)</f>
        <v>18.814285714285717</v>
      </c>
      <c r="AE13" s="17">
        <f>SUM(L7:L13)</f>
        <v>29.099999999999998</v>
      </c>
      <c r="AF13" s="17">
        <f>SUM(G7:G13)</f>
        <v>0</v>
      </c>
      <c r="AG13" s="17">
        <f>AVERAGE(I7:I13)</f>
        <v>1.6300000000000001</v>
      </c>
      <c r="AI13" s="4">
        <f t="shared" si="1"/>
        <v>41256</v>
      </c>
      <c r="AK13" s="20">
        <v>41256</v>
      </c>
      <c r="AL13" s="17">
        <v>22.55857142857143</v>
      </c>
      <c r="AM13" s="17">
        <v>54.207142857142856</v>
      </c>
      <c r="AN13" s="17">
        <v>1.6528571428571428</v>
      </c>
      <c r="AO13" s="17">
        <v>21.444285714285712</v>
      </c>
      <c r="AP13" s="17">
        <v>40.239999999999995</v>
      </c>
      <c r="AQ13" s="17">
        <v>5.8</v>
      </c>
      <c r="AR13" s="17">
        <v>2.745714285714286</v>
      </c>
    </row>
    <row r="14" spans="1:44">
      <c r="A14" s="16">
        <v>30892</v>
      </c>
      <c r="B14" s="16">
        <v>2012</v>
      </c>
      <c r="C14" s="16">
        <v>10</v>
      </c>
      <c r="D14" s="16">
        <v>12</v>
      </c>
      <c r="E14" s="16">
        <v>29.97</v>
      </c>
      <c r="F14" s="16">
        <v>3.28</v>
      </c>
      <c r="G14" s="16">
        <v>0</v>
      </c>
      <c r="H14" s="16">
        <v>22.75</v>
      </c>
      <c r="I14" s="16">
        <v>0.86</v>
      </c>
      <c r="J14" s="16">
        <v>88.5</v>
      </c>
      <c r="K14" s="16">
        <v>8.3699999999999992</v>
      </c>
      <c r="L14" s="16">
        <v>4.42</v>
      </c>
      <c r="M14" s="16">
        <v>5.87</v>
      </c>
      <c r="N14" s="16">
        <v>-2</v>
      </c>
      <c r="O14" s="16">
        <v>0</v>
      </c>
      <c r="P14" s="16">
        <v>0.7</v>
      </c>
      <c r="Q14" s="16">
        <v>2.0299999999999998</v>
      </c>
      <c r="R14" s="16">
        <v>1.32</v>
      </c>
      <c r="S14" s="16">
        <v>4.03</v>
      </c>
      <c r="T14" s="16">
        <v>1728</v>
      </c>
      <c r="U14" s="16">
        <v>16.62</v>
      </c>
      <c r="V14" s="16">
        <v>48.44</v>
      </c>
      <c r="W14" s="19"/>
      <c r="X14" s="20">
        <f t="shared" si="0"/>
        <v>41194</v>
      </c>
      <c r="Y14" s="20"/>
      <c r="AI14" s="4">
        <f t="shared" si="1"/>
        <v>41263</v>
      </c>
      <c r="AK14" s="20">
        <v>41263</v>
      </c>
      <c r="AL14" s="17">
        <v>24.041428571428575</v>
      </c>
      <c r="AM14" s="17">
        <v>59.397142857142853</v>
      </c>
      <c r="AN14" s="17">
        <v>1.332857142857143</v>
      </c>
      <c r="AO14" s="17">
        <v>24.390000000000004</v>
      </c>
      <c r="AP14" s="17">
        <v>37.89</v>
      </c>
      <c r="AQ14" s="17">
        <v>24.199999999999996</v>
      </c>
      <c r="AR14" s="17">
        <v>1.7714285714285718</v>
      </c>
    </row>
    <row r="15" spans="1:44">
      <c r="A15" s="16">
        <v>30892</v>
      </c>
      <c r="B15" s="16">
        <v>2012</v>
      </c>
      <c r="C15" s="16">
        <v>10</v>
      </c>
      <c r="D15" s="16">
        <v>13</v>
      </c>
      <c r="E15" s="16">
        <v>32.950000000000003</v>
      </c>
      <c r="F15" s="16">
        <v>2.52</v>
      </c>
      <c r="G15" s="16">
        <v>0</v>
      </c>
      <c r="H15" s="16">
        <v>22.63</v>
      </c>
      <c r="I15" s="16">
        <v>1.1599999999999999</v>
      </c>
      <c r="J15" s="16">
        <v>89.7</v>
      </c>
      <c r="K15" s="16">
        <v>8.83</v>
      </c>
      <c r="L15" s="16">
        <v>4.8899999999999997</v>
      </c>
      <c r="M15" s="16">
        <v>7.44</v>
      </c>
      <c r="N15" s="16">
        <v>-3.5</v>
      </c>
      <c r="O15" s="16">
        <v>0</v>
      </c>
      <c r="P15" s="16">
        <v>0.78</v>
      </c>
      <c r="Q15" s="16">
        <v>2.35</v>
      </c>
      <c r="R15" s="16">
        <v>1.56</v>
      </c>
      <c r="S15" s="16">
        <v>4.93</v>
      </c>
      <c r="T15" s="16">
        <v>1326</v>
      </c>
      <c r="U15" s="16">
        <v>17.73</v>
      </c>
      <c r="V15" s="16">
        <v>49.27</v>
      </c>
      <c r="W15" s="19"/>
      <c r="X15" s="20">
        <f t="shared" si="0"/>
        <v>41195</v>
      </c>
      <c r="Y15" s="20"/>
      <c r="AI15" s="4">
        <f t="shared" si="1"/>
        <v>41270</v>
      </c>
      <c r="AK15" s="20">
        <v>41270</v>
      </c>
      <c r="AL15" s="17">
        <v>24.607142857142858</v>
      </c>
      <c r="AM15" s="17">
        <v>59.67285714285714</v>
      </c>
      <c r="AN15" s="17">
        <v>1.3057142857142858</v>
      </c>
      <c r="AO15" s="17">
        <v>22.447142857142858</v>
      </c>
      <c r="AP15" s="17">
        <v>36.04</v>
      </c>
      <c r="AQ15" s="17">
        <v>9</v>
      </c>
      <c r="AR15" s="17">
        <v>1.8042857142857145</v>
      </c>
    </row>
    <row r="16" spans="1:44">
      <c r="A16" s="16">
        <v>30892</v>
      </c>
      <c r="B16" s="16">
        <v>2012</v>
      </c>
      <c r="C16" s="16">
        <v>10</v>
      </c>
      <c r="D16" s="16">
        <v>14</v>
      </c>
      <c r="E16" s="16">
        <v>33.81</v>
      </c>
      <c r="F16" s="16">
        <v>6.37</v>
      </c>
      <c r="G16" s="16">
        <v>0</v>
      </c>
      <c r="H16" s="16">
        <v>18.82</v>
      </c>
      <c r="I16" s="16">
        <v>1.49</v>
      </c>
      <c r="J16" s="16">
        <v>84.6</v>
      </c>
      <c r="K16" s="16">
        <v>13.75</v>
      </c>
      <c r="L16" s="16">
        <v>4.62</v>
      </c>
      <c r="M16" s="16">
        <v>11.45</v>
      </c>
      <c r="N16" s="16">
        <v>-11</v>
      </c>
      <c r="O16" s="16">
        <v>0</v>
      </c>
      <c r="P16" s="16">
        <v>1.08</v>
      </c>
      <c r="Q16" s="16">
        <v>2.88</v>
      </c>
      <c r="R16" s="16">
        <v>1.8</v>
      </c>
      <c r="S16" s="16">
        <v>8.82</v>
      </c>
      <c r="T16" s="16">
        <v>1224</v>
      </c>
      <c r="U16" s="16">
        <v>20.09</v>
      </c>
      <c r="V16" s="16">
        <v>49.18</v>
      </c>
      <c r="W16" s="19"/>
      <c r="X16" s="20">
        <f t="shared" si="0"/>
        <v>41196</v>
      </c>
      <c r="Y16" s="20"/>
      <c r="AI16" s="4">
        <f t="shared" si="1"/>
        <v>41277</v>
      </c>
      <c r="AK16" s="20">
        <v>41277</v>
      </c>
      <c r="AL16" s="17">
        <v>26.46</v>
      </c>
      <c r="AM16" s="17">
        <v>51.571428571428569</v>
      </c>
      <c r="AN16" s="17">
        <v>2.0842857142857145</v>
      </c>
      <c r="AO16" s="17">
        <v>27.687142857142856</v>
      </c>
      <c r="AP16" s="17">
        <v>48.2</v>
      </c>
      <c r="AQ16" s="17">
        <v>2.4</v>
      </c>
      <c r="AR16" s="17">
        <v>2.1642857142857141</v>
      </c>
    </row>
    <row r="17" spans="1:44">
      <c r="A17" s="16">
        <v>30892</v>
      </c>
      <c r="B17" s="16">
        <v>2012</v>
      </c>
      <c r="C17" s="16">
        <v>10</v>
      </c>
      <c r="D17" s="16">
        <v>15</v>
      </c>
      <c r="E17" s="16">
        <v>24.57</v>
      </c>
      <c r="F17" s="16">
        <v>13.89</v>
      </c>
      <c r="G17" s="16">
        <v>3.8</v>
      </c>
      <c r="H17" s="16">
        <v>4.6900000000000004</v>
      </c>
      <c r="I17" s="16">
        <v>2.16</v>
      </c>
      <c r="J17" s="16">
        <v>96.8</v>
      </c>
      <c r="K17" s="16">
        <v>47.96</v>
      </c>
      <c r="L17" s="16">
        <v>1.26</v>
      </c>
      <c r="M17" s="16">
        <v>8.01</v>
      </c>
      <c r="N17" s="16">
        <v>-15</v>
      </c>
      <c r="O17" s="16">
        <v>0</v>
      </c>
      <c r="P17" s="16">
        <v>1.69</v>
      </c>
      <c r="Q17" s="16">
        <v>2.09</v>
      </c>
      <c r="R17" s="16">
        <v>0.4</v>
      </c>
      <c r="S17" s="16">
        <v>14.37</v>
      </c>
      <c r="T17" s="16">
        <v>1831</v>
      </c>
      <c r="U17" s="16">
        <v>19.23</v>
      </c>
      <c r="V17" s="16">
        <v>72.38</v>
      </c>
      <c r="W17" s="19"/>
      <c r="X17" s="20">
        <f t="shared" si="0"/>
        <v>41197</v>
      </c>
      <c r="Y17" s="20"/>
      <c r="AI17" s="4">
        <f t="shared" si="1"/>
        <v>41284</v>
      </c>
      <c r="AK17" s="20">
        <v>41284</v>
      </c>
      <c r="AL17" s="17">
        <v>25.028571428571428</v>
      </c>
      <c r="AM17" s="17">
        <v>47.161428571428573</v>
      </c>
      <c r="AN17" s="17">
        <v>2.3285714285714292</v>
      </c>
      <c r="AO17" s="17">
        <v>28.37857142857143</v>
      </c>
      <c r="AP17" s="17">
        <v>48.1</v>
      </c>
      <c r="AQ17" s="17">
        <v>0.2</v>
      </c>
      <c r="AR17" s="17">
        <v>1.9600000000000002</v>
      </c>
    </row>
    <row r="18" spans="1:44">
      <c r="A18" s="16">
        <v>30892</v>
      </c>
      <c r="B18" s="16">
        <v>2012</v>
      </c>
      <c r="C18" s="16">
        <v>10</v>
      </c>
      <c r="D18" s="16">
        <v>16</v>
      </c>
      <c r="E18" s="16">
        <v>28.49</v>
      </c>
      <c r="F18" s="16">
        <v>11.15</v>
      </c>
      <c r="G18" s="16">
        <v>4.2</v>
      </c>
      <c r="H18" s="16">
        <v>19.82</v>
      </c>
      <c r="I18" s="16">
        <v>1.33</v>
      </c>
      <c r="J18" s="16">
        <v>97.9</v>
      </c>
      <c r="K18" s="16">
        <v>36.85</v>
      </c>
      <c r="L18" s="16">
        <v>3.83</v>
      </c>
      <c r="M18" s="16">
        <v>9.25</v>
      </c>
      <c r="N18" s="16">
        <v>-12.5</v>
      </c>
      <c r="O18" s="16">
        <v>0</v>
      </c>
      <c r="P18" s="16">
        <v>1.7</v>
      </c>
      <c r="Q18" s="16">
        <v>2.34</v>
      </c>
      <c r="R18" s="16">
        <v>0.64</v>
      </c>
      <c r="S18" s="16">
        <v>5.15</v>
      </c>
      <c r="T18" s="16">
        <v>941</v>
      </c>
      <c r="U18" s="16">
        <v>19.82</v>
      </c>
      <c r="V18" s="16">
        <v>67.38</v>
      </c>
      <c r="W18" s="19"/>
      <c r="X18" s="20">
        <f t="shared" si="0"/>
        <v>41198</v>
      </c>
      <c r="Y18" s="20"/>
      <c r="AI18" s="4">
        <f t="shared" si="1"/>
        <v>41291</v>
      </c>
      <c r="AK18" s="20">
        <v>41291</v>
      </c>
      <c r="AL18" s="17">
        <v>25.99285714285714</v>
      </c>
      <c r="AM18" s="17">
        <v>51.382857142857141</v>
      </c>
      <c r="AN18" s="17">
        <v>1.9514285714285717</v>
      </c>
      <c r="AO18" s="17">
        <v>24.830000000000002</v>
      </c>
      <c r="AP18" s="17">
        <v>40.9</v>
      </c>
      <c r="AQ18" s="17">
        <v>6.2</v>
      </c>
      <c r="AR18" s="17">
        <v>1.7100000000000002</v>
      </c>
    </row>
    <row r="19" spans="1:44">
      <c r="A19" s="16">
        <v>30892</v>
      </c>
      <c r="B19" s="16">
        <v>2012</v>
      </c>
      <c r="C19" s="16">
        <v>10</v>
      </c>
      <c r="D19" s="16">
        <v>17</v>
      </c>
      <c r="E19" s="16">
        <v>28.49</v>
      </c>
      <c r="F19" s="16">
        <v>12.74</v>
      </c>
      <c r="G19" s="16">
        <v>0.2</v>
      </c>
      <c r="H19" s="16">
        <v>21.1</v>
      </c>
      <c r="I19" s="16">
        <v>2.1800000000000002</v>
      </c>
      <c r="J19" s="16">
        <v>96.2</v>
      </c>
      <c r="K19" s="16">
        <v>29</v>
      </c>
      <c r="L19" s="16">
        <v>4.57</v>
      </c>
      <c r="M19" s="16">
        <v>9.34</v>
      </c>
      <c r="N19" s="16">
        <v>-13.5</v>
      </c>
      <c r="O19" s="16">
        <v>0</v>
      </c>
      <c r="P19" s="16">
        <v>1.52</v>
      </c>
      <c r="Q19" s="16">
        <v>2.34</v>
      </c>
      <c r="R19" s="16">
        <v>0.82</v>
      </c>
      <c r="S19" s="16">
        <v>10.1</v>
      </c>
      <c r="T19" s="16">
        <v>1843</v>
      </c>
      <c r="U19" s="16">
        <v>20.62</v>
      </c>
      <c r="V19" s="16">
        <v>62.6</v>
      </c>
      <c r="W19" s="19"/>
      <c r="X19" s="20">
        <f t="shared" si="0"/>
        <v>41199</v>
      </c>
      <c r="Y19" s="20"/>
      <c r="AI19" s="4">
        <f t="shared" si="1"/>
        <v>41298</v>
      </c>
      <c r="AK19" s="20">
        <v>41298</v>
      </c>
      <c r="AL19" s="17">
        <v>25.805714285714288</v>
      </c>
      <c r="AM19" s="17">
        <v>56.780000000000008</v>
      </c>
      <c r="AN19" s="17">
        <v>1.7457142857142858</v>
      </c>
      <c r="AO19" s="17">
        <v>26.914285714285718</v>
      </c>
      <c r="AP19" s="17">
        <v>43.109999999999992</v>
      </c>
      <c r="AQ19" s="17">
        <v>0.2</v>
      </c>
      <c r="AR19" s="17">
        <v>1.3414285714285714</v>
      </c>
    </row>
    <row r="20" spans="1:44">
      <c r="A20" s="16">
        <v>30892</v>
      </c>
      <c r="B20" s="16">
        <v>2012</v>
      </c>
      <c r="C20" s="16">
        <v>10</v>
      </c>
      <c r="D20" s="16">
        <v>18</v>
      </c>
      <c r="E20" s="16">
        <v>25.99</v>
      </c>
      <c r="F20" s="16">
        <v>8.8800000000000008</v>
      </c>
      <c r="G20" s="16">
        <v>0</v>
      </c>
      <c r="H20" s="16">
        <v>23.82</v>
      </c>
      <c r="I20" s="16">
        <v>1.29</v>
      </c>
      <c r="J20" s="16">
        <v>95.3</v>
      </c>
      <c r="K20" s="16">
        <v>23.17</v>
      </c>
      <c r="L20" s="16">
        <v>4.53</v>
      </c>
      <c r="M20" s="16">
        <v>6.61</v>
      </c>
      <c r="N20" s="16">
        <v>-6.5</v>
      </c>
      <c r="O20" s="16">
        <v>0</v>
      </c>
      <c r="P20" s="16">
        <v>1.1200000000000001</v>
      </c>
      <c r="Q20" s="16">
        <v>2</v>
      </c>
      <c r="R20" s="16">
        <v>0.87</v>
      </c>
      <c r="S20" s="16">
        <v>6.43</v>
      </c>
      <c r="T20" s="16">
        <v>1446</v>
      </c>
      <c r="U20" s="16">
        <v>17.43</v>
      </c>
      <c r="V20" s="16">
        <v>59.24</v>
      </c>
      <c r="W20" s="19"/>
      <c r="X20" s="20">
        <f t="shared" si="0"/>
        <v>41200</v>
      </c>
      <c r="Y20" s="20"/>
      <c r="Z20" s="20">
        <f t="shared" ref="Z20" si="2">X20</f>
        <v>41200</v>
      </c>
      <c r="AA20" s="17">
        <f>AVERAGE(U14:U20)</f>
        <v>18.791428571428575</v>
      </c>
      <c r="AB20" s="17">
        <f>AVERAGE(V14:V20)</f>
        <v>58.355714285714285</v>
      </c>
      <c r="AC20" s="17">
        <f t="shared" ref="AC20" si="3">AVERAGE(R14:R20)</f>
        <v>1.0585714285714285</v>
      </c>
      <c r="AD20" s="17">
        <f t="shared" ref="AD20" si="4">AVERAGE(H14:H20)</f>
        <v>19.089999999999996</v>
      </c>
      <c r="AE20" s="17">
        <f t="shared" ref="AE20" si="5">SUM(L14:L20)</f>
        <v>28.12</v>
      </c>
      <c r="AF20" s="17">
        <f t="shared" ref="AF20" si="6">SUM(G14:G20)</f>
        <v>8.1999999999999993</v>
      </c>
      <c r="AG20" s="17">
        <f t="shared" ref="AG20" si="7">AVERAGE(I14:I20)</f>
        <v>1.4957142857142856</v>
      </c>
      <c r="AI20" s="4">
        <f t="shared" si="1"/>
        <v>41305</v>
      </c>
      <c r="AK20" s="20">
        <v>41305</v>
      </c>
      <c r="AL20" s="17">
        <v>25.47</v>
      </c>
      <c r="AM20" s="17">
        <v>51.384285714285724</v>
      </c>
      <c r="AN20" s="17">
        <v>2.0085714285714285</v>
      </c>
      <c r="AO20" s="17">
        <v>26.900000000000002</v>
      </c>
      <c r="AP20" s="17">
        <v>44.39</v>
      </c>
      <c r="AQ20" s="17">
        <v>0.2</v>
      </c>
      <c r="AR20" s="17">
        <v>1.5785714285714285</v>
      </c>
    </row>
    <row r="21" spans="1:44">
      <c r="A21" s="16">
        <v>30892</v>
      </c>
      <c r="B21" s="16">
        <v>2012</v>
      </c>
      <c r="C21" s="16">
        <v>10</v>
      </c>
      <c r="D21" s="16">
        <v>19</v>
      </c>
      <c r="E21" s="16">
        <v>18.93</v>
      </c>
      <c r="F21" s="16">
        <v>7.52</v>
      </c>
      <c r="G21" s="16">
        <v>0</v>
      </c>
      <c r="H21" s="16">
        <v>23.17</v>
      </c>
      <c r="I21" s="16">
        <v>3.56</v>
      </c>
      <c r="J21" s="16">
        <v>86.8</v>
      </c>
      <c r="K21" s="16">
        <v>19.079999999999998</v>
      </c>
      <c r="L21" s="16">
        <v>4.05</v>
      </c>
      <c r="M21" s="16">
        <v>2.96</v>
      </c>
      <c r="N21" s="16">
        <v>4</v>
      </c>
      <c r="O21" s="16">
        <v>4</v>
      </c>
      <c r="P21" s="16">
        <v>0.79</v>
      </c>
      <c r="Q21" s="16">
        <v>1.53</v>
      </c>
      <c r="R21" s="16">
        <v>0.74</v>
      </c>
      <c r="S21" s="16">
        <v>11.67</v>
      </c>
      <c r="T21" s="16">
        <v>1231</v>
      </c>
      <c r="U21" s="16">
        <v>13.23</v>
      </c>
      <c r="V21" s="16">
        <v>52.94</v>
      </c>
      <c r="W21" s="19"/>
      <c r="X21" s="20">
        <f t="shared" si="0"/>
        <v>41201</v>
      </c>
      <c r="Y21" s="20"/>
      <c r="AI21" s="4">
        <f t="shared" si="1"/>
        <v>41312</v>
      </c>
      <c r="AK21" s="20">
        <v>41312</v>
      </c>
      <c r="AL21" s="17">
        <v>24.385714285714283</v>
      </c>
      <c r="AM21" s="17">
        <v>50.975714285714282</v>
      </c>
      <c r="AN21" s="17">
        <v>2.06</v>
      </c>
      <c r="AO21" s="17">
        <v>23.142857142857142</v>
      </c>
      <c r="AP21" s="17">
        <v>38.57</v>
      </c>
      <c r="AQ21" s="17">
        <v>0</v>
      </c>
      <c r="AR21" s="17">
        <v>1.1685714285714286</v>
      </c>
    </row>
    <row r="22" spans="1:44">
      <c r="A22" s="16">
        <v>30892</v>
      </c>
      <c r="B22" s="16">
        <v>2012</v>
      </c>
      <c r="C22" s="16">
        <v>10</v>
      </c>
      <c r="D22" s="16">
        <v>20</v>
      </c>
      <c r="E22" s="16">
        <v>20.149999999999999</v>
      </c>
      <c r="F22" s="16">
        <v>1.73</v>
      </c>
      <c r="G22" s="16">
        <v>0</v>
      </c>
      <c r="H22" s="16">
        <v>24.34</v>
      </c>
      <c r="I22" s="16">
        <v>1.6</v>
      </c>
      <c r="J22" s="16">
        <v>90.6</v>
      </c>
      <c r="K22" s="16">
        <v>17.63</v>
      </c>
      <c r="L22" s="16">
        <v>4.03</v>
      </c>
      <c r="M22" s="16">
        <v>1.06</v>
      </c>
      <c r="N22" s="16">
        <v>6.5</v>
      </c>
      <c r="O22" s="16">
        <v>6.5</v>
      </c>
      <c r="P22" s="16">
        <v>0.68</v>
      </c>
      <c r="Q22" s="16">
        <v>1.4</v>
      </c>
      <c r="R22" s="16">
        <v>0.72</v>
      </c>
      <c r="S22" s="16">
        <v>6.35</v>
      </c>
      <c r="T22" s="16">
        <v>103</v>
      </c>
      <c r="U22" s="16">
        <v>10.94</v>
      </c>
      <c r="V22" s="16">
        <v>54.11</v>
      </c>
      <c r="W22" s="19"/>
      <c r="X22" s="20">
        <f t="shared" si="0"/>
        <v>41202</v>
      </c>
      <c r="Y22" s="20"/>
      <c r="AI22" s="4">
        <f t="shared" si="1"/>
        <v>41319</v>
      </c>
      <c r="AK22" s="20">
        <v>41319</v>
      </c>
      <c r="AL22" s="17">
        <v>25.064285714285713</v>
      </c>
      <c r="AM22" s="17">
        <v>53.47428571428572</v>
      </c>
      <c r="AN22" s="17">
        <v>1.8742857142857141</v>
      </c>
      <c r="AO22" s="17">
        <v>22.08285714285714</v>
      </c>
      <c r="AP22" s="17">
        <v>37.18</v>
      </c>
      <c r="AQ22" s="17">
        <v>4.5999999999999996</v>
      </c>
      <c r="AR22" s="17">
        <v>1.3128571428571429</v>
      </c>
    </row>
    <row r="23" spans="1:44">
      <c r="A23" s="16">
        <v>30892</v>
      </c>
      <c r="B23" s="16">
        <v>2012</v>
      </c>
      <c r="C23" s="16">
        <v>10</v>
      </c>
      <c r="D23" s="16">
        <v>21</v>
      </c>
      <c r="E23" s="16">
        <v>23.68</v>
      </c>
      <c r="F23" s="16">
        <v>2.2200000000000002</v>
      </c>
      <c r="G23" s="16">
        <v>0</v>
      </c>
      <c r="H23" s="16">
        <v>24.6</v>
      </c>
      <c r="I23" s="16">
        <v>2.0499999999999998</v>
      </c>
      <c r="J23" s="16">
        <v>97.2</v>
      </c>
      <c r="K23" s="16">
        <v>13.45</v>
      </c>
      <c r="L23" s="16">
        <v>5.01</v>
      </c>
      <c r="M23" s="16">
        <v>3.54</v>
      </c>
      <c r="N23" s="16">
        <v>0</v>
      </c>
      <c r="O23" s="16">
        <v>0</v>
      </c>
      <c r="P23" s="16">
        <v>0.72</v>
      </c>
      <c r="Q23" s="16">
        <v>1.69</v>
      </c>
      <c r="R23" s="16">
        <v>0.97</v>
      </c>
      <c r="S23" s="16">
        <v>9.7200000000000006</v>
      </c>
      <c r="T23" s="16">
        <v>1626</v>
      </c>
      <c r="U23" s="16">
        <v>12.95</v>
      </c>
      <c r="V23" s="16">
        <v>55.33</v>
      </c>
      <c r="W23" s="19"/>
      <c r="X23" s="20">
        <f t="shared" si="0"/>
        <v>41203</v>
      </c>
      <c r="Y23" s="20"/>
      <c r="AI23" s="4">
        <f t="shared" si="1"/>
        <v>41326</v>
      </c>
      <c r="AK23" s="20">
        <v>41326</v>
      </c>
      <c r="AL23" s="17">
        <v>23.562857142857144</v>
      </c>
      <c r="AM23" s="17">
        <v>55.138571428571424</v>
      </c>
      <c r="AN23" s="17">
        <v>1.474285714285714</v>
      </c>
      <c r="AO23" s="17">
        <v>21.8</v>
      </c>
      <c r="AP23" s="17">
        <v>33.979999999999997</v>
      </c>
      <c r="AQ23" s="17">
        <v>7.4</v>
      </c>
      <c r="AR23" s="17">
        <v>1.3514285714285712</v>
      </c>
    </row>
    <row r="24" spans="1:44">
      <c r="A24" s="16">
        <v>30892</v>
      </c>
      <c r="B24" s="16">
        <v>2012</v>
      </c>
      <c r="C24" s="16">
        <v>10</v>
      </c>
      <c r="D24" s="16">
        <v>22</v>
      </c>
      <c r="E24" s="16">
        <v>24.37</v>
      </c>
      <c r="F24" s="16">
        <v>4.4000000000000004</v>
      </c>
      <c r="G24" s="16">
        <v>0</v>
      </c>
      <c r="H24" s="16">
        <v>24.27</v>
      </c>
      <c r="I24" s="16">
        <v>1.18</v>
      </c>
      <c r="J24" s="16">
        <v>92.7</v>
      </c>
      <c r="K24" s="16">
        <v>22.87</v>
      </c>
      <c r="L24" s="16">
        <v>4.55</v>
      </c>
      <c r="M24" s="16">
        <v>4.76</v>
      </c>
      <c r="N24" s="16">
        <v>-2</v>
      </c>
      <c r="O24" s="16">
        <v>0</v>
      </c>
      <c r="P24" s="16">
        <v>0.95</v>
      </c>
      <c r="Q24" s="16">
        <v>1.81</v>
      </c>
      <c r="R24" s="16">
        <v>0.86</v>
      </c>
      <c r="S24" s="16">
        <v>4.93</v>
      </c>
      <c r="T24" s="16">
        <v>1548</v>
      </c>
      <c r="U24" s="16">
        <v>14.38</v>
      </c>
      <c r="V24" s="16">
        <v>57.79</v>
      </c>
      <c r="W24" s="19"/>
      <c r="X24" s="20">
        <f t="shared" si="0"/>
        <v>41204</v>
      </c>
      <c r="Y24" s="20"/>
      <c r="AI24" s="4">
        <f t="shared" si="1"/>
        <v>41333</v>
      </c>
      <c r="AK24" s="20">
        <v>41333</v>
      </c>
      <c r="AL24" s="17">
        <v>24.21857142857143</v>
      </c>
      <c r="AM24" s="17">
        <v>50.160000000000004</v>
      </c>
      <c r="AN24" s="17">
        <v>2.1342857142857143</v>
      </c>
      <c r="AO24" s="17">
        <v>23.34</v>
      </c>
      <c r="AP24" s="17">
        <v>38.540000000000006</v>
      </c>
      <c r="AQ24" s="17">
        <v>0</v>
      </c>
      <c r="AR24" s="17">
        <v>1.1999999999999997</v>
      </c>
    </row>
    <row r="25" spans="1:44">
      <c r="A25" s="16">
        <v>30892</v>
      </c>
      <c r="B25" s="16">
        <v>2012</v>
      </c>
      <c r="C25" s="16">
        <v>10</v>
      </c>
      <c r="D25" s="16">
        <v>23</v>
      </c>
      <c r="E25" s="16">
        <v>28.09</v>
      </c>
      <c r="F25" s="16">
        <v>5.48</v>
      </c>
      <c r="G25" s="16">
        <v>0</v>
      </c>
      <c r="H25" s="16">
        <v>24.35</v>
      </c>
      <c r="I25" s="16">
        <v>1.17</v>
      </c>
      <c r="J25" s="16">
        <v>94.7</v>
      </c>
      <c r="K25" s="16">
        <v>17.63</v>
      </c>
      <c r="L25" s="16">
        <v>4.66</v>
      </c>
      <c r="M25" s="16">
        <v>6.26</v>
      </c>
      <c r="N25" s="16">
        <v>-3.5</v>
      </c>
      <c r="O25" s="16">
        <v>0</v>
      </c>
      <c r="P25" s="16">
        <v>0.95</v>
      </c>
      <c r="Q25" s="16">
        <v>2.0099999999999998</v>
      </c>
      <c r="R25" s="16">
        <v>1.06</v>
      </c>
      <c r="S25" s="16">
        <v>5.3</v>
      </c>
      <c r="T25" s="16">
        <v>1139</v>
      </c>
      <c r="U25" s="16">
        <v>16.79</v>
      </c>
      <c r="V25" s="16">
        <v>56.17</v>
      </c>
      <c r="W25" s="19"/>
      <c r="X25" s="20">
        <f t="shared" si="0"/>
        <v>41205</v>
      </c>
      <c r="Y25" s="20"/>
      <c r="AI25" s="4">
        <f t="shared" si="1"/>
        <v>41340</v>
      </c>
      <c r="AK25" s="20">
        <v>41340</v>
      </c>
      <c r="AL25" s="17">
        <v>23.497142857142855</v>
      </c>
      <c r="AM25" s="17">
        <v>54.428571428571431</v>
      </c>
      <c r="AN25" s="17">
        <v>1.7</v>
      </c>
      <c r="AO25" s="17">
        <v>19.084285714285709</v>
      </c>
      <c r="AP25" s="17">
        <v>32.36</v>
      </c>
      <c r="AQ25" s="17">
        <v>0</v>
      </c>
      <c r="AR25" s="17">
        <v>1.205714285714286</v>
      </c>
    </row>
    <row r="26" spans="1:44">
      <c r="A26" s="16">
        <v>30892</v>
      </c>
      <c r="B26" s="16">
        <v>2012</v>
      </c>
      <c r="C26" s="16">
        <v>10</v>
      </c>
      <c r="D26" s="16">
        <v>24</v>
      </c>
      <c r="E26" s="16">
        <v>32.18</v>
      </c>
      <c r="F26" s="16">
        <v>7.3</v>
      </c>
      <c r="G26" s="16">
        <v>0</v>
      </c>
      <c r="H26" s="16">
        <v>23.68</v>
      </c>
      <c r="I26" s="16">
        <v>0.93</v>
      </c>
      <c r="J26" s="16">
        <v>89</v>
      </c>
      <c r="K26" s="16">
        <v>19.079999999999998</v>
      </c>
      <c r="L26" s="16">
        <v>4.63</v>
      </c>
      <c r="M26" s="16">
        <v>8.08</v>
      </c>
      <c r="N26" s="16">
        <v>-5.5</v>
      </c>
      <c r="O26" s="16">
        <v>0</v>
      </c>
      <c r="P26" s="16">
        <v>1.1499999999999999</v>
      </c>
      <c r="Q26" s="16">
        <v>2.2799999999999998</v>
      </c>
      <c r="R26" s="16">
        <v>1.1299999999999999</v>
      </c>
      <c r="S26" s="16">
        <v>4.0999999999999996</v>
      </c>
      <c r="T26" s="16">
        <v>8</v>
      </c>
      <c r="U26" s="16">
        <v>19.739999999999998</v>
      </c>
      <c r="V26" s="16">
        <v>54.04</v>
      </c>
      <c r="W26" s="19"/>
      <c r="X26" s="20">
        <f t="shared" si="0"/>
        <v>41206</v>
      </c>
      <c r="Y26" s="20"/>
      <c r="AI26" s="4">
        <f t="shared" si="1"/>
        <v>41347</v>
      </c>
      <c r="AK26" s="20">
        <v>41347</v>
      </c>
      <c r="AL26" s="17">
        <v>23.817142857142859</v>
      </c>
      <c r="AM26" s="17">
        <v>50.66571428571428</v>
      </c>
      <c r="AN26" s="17">
        <v>1.8499999999999999</v>
      </c>
      <c r="AO26" s="17">
        <v>19.734285714285711</v>
      </c>
      <c r="AP26" s="17">
        <v>33.339999999999996</v>
      </c>
      <c r="AQ26" s="17">
        <v>0</v>
      </c>
      <c r="AR26" s="17">
        <v>1.3057142857142856</v>
      </c>
    </row>
    <row r="27" spans="1:44">
      <c r="A27" s="16">
        <v>30892</v>
      </c>
      <c r="B27" s="16">
        <v>2012</v>
      </c>
      <c r="C27" s="16">
        <v>10</v>
      </c>
      <c r="D27" s="16">
        <v>25</v>
      </c>
      <c r="E27" s="16">
        <v>25.89</v>
      </c>
      <c r="F27" s="16">
        <v>10.43</v>
      </c>
      <c r="G27" s="16">
        <v>6.2</v>
      </c>
      <c r="H27" s="16">
        <v>13.74</v>
      </c>
      <c r="I27" s="16">
        <v>3.98</v>
      </c>
      <c r="J27" s="16">
        <v>92.8</v>
      </c>
      <c r="K27" s="16">
        <v>51.94</v>
      </c>
      <c r="L27" s="16">
        <v>2.95</v>
      </c>
      <c r="M27" s="16">
        <v>8.41</v>
      </c>
      <c r="N27" s="16">
        <v>-13.5</v>
      </c>
      <c r="O27" s="16">
        <v>0</v>
      </c>
      <c r="P27" s="16">
        <v>1.56</v>
      </c>
      <c r="Q27" s="16">
        <v>2.17</v>
      </c>
      <c r="R27" s="16">
        <v>0.6</v>
      </c>
      <c r="S27" s="16">
        <v>10.17</v>
      </c>
      <c r="T27" s="16">
        <v>2021</v>
      </c>
      <c r="U27" s="16">
        <v>18.16</v>
      </c>
      <c r="V27" s="16">
        <v>72.37</v>
      </c>
      <c r="W27" s="19"/>
      <c r="X27" s="20">
        <f t="shared" si="0"/>
        <v>41207</v>
      </c>
      <c r="Y27" s="20"/>
      <c r="Z27" s="20">
        <f t="shared" ref="Z27" si="8">X27</f>
        <v>41207</v>
      </c>
      <c r="AA27" s="17">
        <f>AVERAGE(U21:U27)</f>
        <v>15.17</v>
      </c>
      <c r="AB27" s="17">
        <f>AVERAGE(V21:V27)</f>
        <v>57.535714285714285</v>
      </c>
      <c r="AC27" s="17">
        <f t="shared" ref="AC27" si="9">AVERAGE(R21:R27)</f>
        <v>0.86857142857142844</v>
      </c>
      <c r="AD27" s="17">
        <f t="shared" ref="AD27" si="10">AVERAGE(H21:H27)</f>
        <v>22.592857142857149</v>
      </c>
      <c r="AE27" s="17">
        <f t="shared" ref="AE27" si="11">SUM(L21:L27)</f>
        <v>29.88</v>
      </c>
      <c r="AF27" s="17">
        <f t="shared" ref="AF27" si="12">SUM(G21:G27)</f>
        <v>6.2</v>
      </c>
      <c r="AG27" s="17">
        <f t="shared" ref="AG27" si="13">AVERAGE(I21:I27)</f>
        <v>2.0671428571428572</v>
      </c>
      <c r="AI27" s="4">
        <f t="shared" si="1"/>
        <v>41354</v>
      </c>
      <c r="AK27" s="20">
        <v>41354</v>
      </c>
      <c r="AL27" s="17">
        <v>21.945714285714285</v>
      </c>
      <c r="AM27" s="17">
        <v>51.444285714285719</v>
      </c>
      <c r="AN27" s="17">
        <v>1.7571428571428569</v>
      </c>
      <c r="AO27" s="17">
        <v>21.061428571428571</v>
      </c>
      <c r="AP27" s="17">
        <v>34.51</v>
      </c>
      <c r="AQ27" s="17">
        <v>0</v>
      </c>
      <c r="AR27" s="17">
        <v>1.1842857142857144</v>
      </c>
    </row>
    <row r="28" spans="1:44">
      <c r="A28" s="16">
        <v>30892</v>
      </c>
      <c r="B28" s="16">
        <v>2012</v>
      </c>
      <c r="C28" s="16">
        <v>10</v>
      </c>
      <c r="D28" s="16">
        <v>26</v>
      </c>
      <c r="E28" s="16">
        <v>27.11</v>
      </c>
      <c r="F28" s="16">
        <v>10.26</v>
      </c>
      <c r="G28" s="16">
        <v>0</v>
      </c>
      <c r="H28" s="16">
        <v>24.69</v>
      </c>
      <c r="I28" s="16">
        <v>1.84</v>
      </c>
      <c r="J28" s="16">
        <v>96.5</v>
      </c>
      <c r="K28" s="16">
        <v>21.75</v>
      </c>
      <c r="L28" s="16">
        <v>4.9400000000000004</v>
      </c>
      <c r="M28" s="16">
        <v>8.34</v>
      </c>
      <c r="N28" s="16">
        <v>-9</v>
      </c>
      <c r="O28" s="16">
        <v>0</v>
      </c>
      <c r="P28" s="16">
        <v>1.31</v>
      </c>
      <c r="Q28" s="16">
        <v>2.2400000000000002</v>
      </c>
      <c r="R28" s="16">
        <v>0.93</v>
      </c>
      <c r="S28" s="16">
        <v>6.05</v>
      </c>
      <c r="T28" s="16">
        <v>1229</v>
      </c>
      <c r="U28" s="16">
        <v>18.68</v>
      </c>
      <c r="V28" s="16">
        <v>59.13</v>
      </c>
      <c r="W28" s="19"/>
      <c r="X28" s="20">
        <f t="shared" si="0"/>
        <v>41208</v>
      </c>
      <c r="Y28" s="20"/>
      <c r="AI28" s="4">
        <f t="shared" si="1"/>
        <v>41361</v>
      </c>
      <c r="AK28" s="20">
        <v>41361</v>
      </c>
      <c r="AL28" s="17">
        <v>24.2</v>
      </c>
      <c r="AM28" s="17">
        <v>54.855714285714285</v>
      </c>
      <c r="AN28" s="17">
        <v>1.504285714285714</v>
      </c>
      <c r="AO28" s="17">
        <v>14.51857142857143</v>
      </c>
      <c r="AP28" s="17">
        <v>25.39</v>
      </c>
      <c r="AQ28" s="17">
        <v>3.8000000000000003</v>
      </c>
      <c r="AR28" s="17">
        <v>1.2528571428571431</v>
      </c>
    </row>
    <row r="29" spans="1:44">
      <c r="A29" s="16">
        <v>30892</v>
      </c>
      <c r="B29" s="16">
        <v>2012</v>
      </c>
      <c r="C29" s="16">
        <v>10</v>
      </c>
      <c r="D29" s="16">
        <v>27</v>
      </c>
      <c r="E29" s="16">
        <v>31.79</v>
      </c>
      <c r="F29" s="16">
        <v>8.7799999999999994</v>
      </c>
      <c r="G29" s="16">
        <v>0</v>
      </c>
      <c r="H29" s="16">
        <v>24.7</v>
      </c>
      <c r="I29" s="16">
        <v>0.92</v>
      </c>
      <c r="J29" s="16">
        <v>95.6</v>
      </c>
      <c r="K29" s="16">
        <v>14.7</v>
      </c>
      <c r="L29" s="16">
        <v>5.0199999999999996</v>
      </c>
      <c r="M29" s="16">
        <v>8.94</v>
      </c>
      <c r="N29" s="16">
        <v>-9</v>
      </c>
      <c r="O29" s="16">
        <v>0</v>
      </c>
      <c r="P29" s="16">
        <v>1.28</v>
      </c>
      <c r="Q29" s="16">
        <v>2.39</v>
      </c>
      <c r="R29" s="16">
        <v>1.1100000000000001</v>
      </c>
      <c r="S29" s="16">
        <v>5.53</v>
      </c>
      <c r="T29" s="16">
        <v>1638</v>
      </c>
      <c r="U29" s="16">
        <v>20.29</v>
      </c>
      <c r="V29" s="16">
        <v>55.15</v>
      </c>
      <c r="W29" s="19"/>
      <c r="X29" s="20">
        <f t="shared" si="0"/>
        <v>41209</v>
      </c>
      <c r="Y29" s="20"/>
      <c r="AI29" s="4">
        <f t="shared" si="1"/>
        <v>41368</v>
      </c>
      <c r="AK29" s="20">
        <v>41368</v>
      </c>
      <c r="AL29" s="17">
        <v>18.388571428571428</v>
      </c>
      <c r="AM29" s="17">
        <v>68.791428571428582</v>
      </c>
      <c r="AN29" s="17">
        <v>0.53714285714285714</v>
      </c>
      <c r="AO29" s="17">
        <v>13.715714285714284</v>
      </c>
      <c r="AP29" s="17">
        <v>19.059999999999999</v>
      </c>
      <c r="AQ29" s="17">
        <v>0.6</v>
      </c>
      <c r="AR29" s="17">
        <v>1.2828571428571429</v>
      </c>
    </row>
    <row r="30" spans="1:44">
      <c r="A30" s="16">
        <v>30892</v>
      </c>
      <c r="B30" s="16">
        <v>2012</v>
      </c>
      <c r="C30" s="16">
        <v>10</v>
      </c>
      <c r="D30" s="16">
        <v>28</v>
      </c>
      <c r="E30" s="16">
        <v>33.11</v>
      </c>
      <c r="F30" s="16">
        <v>7.82</v>
      </c>
      <c r="G30" s="16">
        <v>0</v>
      </c>
      <c r="H30" s="16">
        <v>24.79</v>
      </c>
      <c r="I30" s="16">
        <v>1.06</v>
      </c>
      <c r="J30" s="16">
        <v>95.6</v>
      </c>
      <c r="K30" s="16">
        <v>13.71</v>
      </c>
      <c r="L30" s="16">
        <v>5.27</v>
      </c>
      <c r="M30" s="16">
        <v>9.9499999999999993</v>
      </c>
      <c r="N30" s="16">
        <v>-8.5</v>
      </c>
      <c r="O30" s="16">
        <v>0</v>
      </c>
      <c r="P30" s="16">
        <v>1.23</v>
      </c>
      <c r="Q30" s="16">
        <v>2.58</v>
      </c>
      <c r="R30" s="16">
        <v>1.35</v>
      </c>
      <c r="S30" s="16">
        <v>5.75</v>
      </c>
      <c r="T30" s="16">
        <v>1431</v>
      </c>
      <c r="U30" s="16">
        <v>20.47</v>
      </c>
      <c r="V30" s="16">
        <v>54.66</v>
      </c>
      <c r="W30" s="19"/>
      <c r="X30" s="20">
        <f t="shared" si="0"/>
        <v>41210</v>
      </c>
      <c r="Y30" s="20"/>
      <c r="AI30" s="4">
        <f t="shared" si="1"/>
        <v>41375</v>
      </c>
      <c r="AK30" s="20">
        <v>41375</v>
      </c>
      <c r="AL30" s="17">
        <v>15.51</v>
      </c>
      <c r="AM30" s="17">
        <v>55.737142857142864</v>
      </c>
      <c r="AN30" s="17">
        <v>1.0542857142857143</v>
      </c>
      <c r="AO30" s="17">
        <v>16.767142857142858</v>
      </c>
      <c r="AP30" s="17">
        <v>25.419999999999998</v>
      </c>
      <c r="AQ30" s="17">
        <v>0</v>
      </c>
      <c r="AR30" s="17">
        <v>1.2314285714285713</v>
      </c>
    </row>
    <row r="31" spans="1:44">
      <c r="A31" s="16">
        <v>30892</v>
      </c>
      <c r="B31" s="16">
        <v>2012</v>
      </c>
      <c r="C31" s="16">
        <v>10</v>
      </c>
      <c r="D31" s="16">
        <v>29</v>
      </c>
      <c r="E31" s="16">
        <v>32.979999999999997</v>
      </c>
      <c r="F31" s="16">
        <v>8.74</v>
      </c>
      <c r="G31" s="16">
        <v>0</v>
      </c>
      <c r="H31" s="16">
        <v>24.29</v>
      </c>
      <c r="I31" s="16">
        <v>2.16</v>
      </c>
      <c r="J31" s="16">
        <v>94.2</v>
      </c>
      <c r="K31" s="16">
        <v>12.99</v>
      </c>
      <c r="L31" s="16">
        <v>5.77</v>
      </c>
      <c r="M31" s="16">
        <v>11.09</v>
      </c>
      <c r="N31" s="16">
        <v>-14</v>
      </c>
      <c r="O31" s="16">
        <v>0</v>
      </c>
      <c r="P31" s="16">
        <v>1.2</v>
      </c>
      <c r="Q31" s="16">
        <v>2.74</v>
      </c>
      <c r="R31" s="16">
        <v>1.54</v>
      </c>
      <c r="S31" s="16">
        <v>7.7</v>
      </c>
      <c r="T31" s="16">
        <v>1410</v>
      </c>
      <c r="U31" s="16">
        <v>20.86</v>
      </c>
      <c r="V31" s="16">
        <v>53.6</v>
      </c>
      <c r="W31" s="19"/>
      <c r="X31" s="20">
        <f t="shared" si="0"/>
        <v>41211</v>
      </c>
      <c r="Y31" s="20"/>
      <c r="AI31" s="36">
        <f t="shared" si="1"/>
        <v>41382</v>
      </c>
      <c r="AJ31" s="37"/>
      <c r="AK31" s="38">
        <v>41382</v>
      </c>
      <c r="AL31" s="37">
        <v>19.134285714285713</v>
      </c>
      <c r="AM31" s="37">
        <v>55.631428571428572</v>
      </c>
      <c r="AN31" s="37">
        <v>1.2857142857142858</v>
      </c>
      <c r="AO31" s="37">
        <v>13.659999999999998</v>
      </c>
      <c r="AP31" s="37">
        <v>25.159999999999997</v>
      </c>
      <c r="AQ31" s="37">
        <v>0</v>
      </c>
      <c r="AR31" s="37">
        <v>1.4285714285714288</v>
      </c>
    </row>
    <row r="32" spans="1:44">
      <c r="A32" s="16">
        <v>30892</v>
      </c>
      <c r="B32" s="16">
        <v>2012</v>
      </c>
      <c r="C32" s="16">
        <v>10</v>
      </c>
      <c r="D32" s="16">
        <v>30</v>
      </c>
      <c r="E32" s="16">
        <v>25.46</v>
      </c>
      <c r="F32" s="16">
        <v>9.8699999999999992</v>
      </c>
      <c r="G32" s="16">
        <v>0</v>
      </c>
      <c r="H32" s="16">
        <v>24.9</v>
      </c>
      <c r="I32" s="16">
        <v>4.63</v>
      </c>
      <c r="J32" s="16">
        <v>84.5</v>
      </c>
      <c r="K32" s="16">
        <v>24.88</v>
      </c>
      <c r="L32" s="16">
        <v>5.32</v>
      </c>
      <c r="M32" s="16">
        <v>7.63</v>
      </c>
      <c r="N32" s="16">
        <v>-11</v>
      </c>
      <c r="O32" s="16">
        <v>0</v>
      </c>
      <c r="P32" s="16">
        <v>0.93</v>
      </c>
      <c r="Q32" s="16">
        <v>2.09</v>
      </c>
      <c r="R32" s="16">
        <v>1.1499999999999999</v>
      </c>
      <c r="S32" s="16">
        <v>12.57</v>
      </c>
      <c r="T32" s="16">
        <v>1924</v>
      </c>
      <c r="U32" s="16">
        <v>17.670000000000002</v>
      </c>
      <c r="V32" s="16">
        <v>54.69</v>
      </c>
      <c r="W32" s="19"/>
      <c r="X32" s="20">
        <f t="shared" si="0"/>
        <v>41212</v>
      </c>
      <c r="Y32" s="20"/>
      <c r="AI32" s="36">
        <f t="shared" si="1"/>
        <v>41389</v>
      </c>
      <c r="AJ32" s="37"/>
      <c r="AK32" s="38">
        <v>41389</v>
      </c>
      <c r="AL32" s="37">
        <v>13.917142857142858</v>
      </c>
      <c r="AM32" s="37">
        <v>60.752857142857138</v>
      </c>
      <c r="AN32" s="37">
        <v>0.79999999999999993</v>
      </c>
      <c r="AO32" s="37">
        <v>11.865714285714287</v>
      </c>
      <c r="AP32" s="37">
        <v>17.529999999999998</v>
      </c>
      <c r="AQ32" s="37">
        <v>0</v>
      </c>
      <c r="AR32" s="37">
        <v>0.89571428571428569</v>
      </c>
    </row>
    <row r="33" spans="1:44">
      <c r="A33" s="16">
        <v>30892</v>
      </c>
      <c r="B33" s="16">
        <v>2012</v>
      </c>
      <c r="C33" s="16">
        <v>10</v>
      </c>
      <c r="D33" s="16">
        <v>31</v>
      </c>
      <c r="E33" s="16">
        <v>27.07</v>
      </c>
      <c r="F33" s="16">
        <v>5.22</v>
      </c>
      <c r="G33" s="16">
        <v>0</v>
      </c>
      <c r="H33" s="16">
        <v>25.46</v>
      </c>
      <c r="I33" s="16">
        <v>2.4900000000000002</v>
      </c>
      <c r="J33" s="16">
        <v>89.5</v>
      </c>
      <c r="K33" s="16">
        <v>14.17</v>
      </c>
      <c r="L33" s="16">
        <v>5.26</v>
      </c>
      <c r="M33" s="16">
        <v>6.56</v>
      </c>
      <c r="N33" s="16">
        <v>-5</v>
      </c>
      <c r="O33" s="16">
        <v>0</v>
      </c>
      <c r="P33" s="16">
        <v>0.82</v>
      </c>
      <c r="Q33" s="16">
        <v>2.0299999999999998</v>
      </c>
      <c r="R33" s="16">
        <v>1.2</v>
      </c>
      <c r="S33" s="16">
        <v>8</v>
      </c>
      <c r="T33" s="16">
        <v>22</v>
      </c>
      <c r="U33" s="16">
        <v>16.149999999999999</v>
      </c>
      <c r="V33" s="16">
        <v>51.84</v>
      </c>
      <c r="W33" s="19"/>
      <c r="X33" s="20">
        <f t="shared" si="0"/>
        <v>41213</v>
      </c>
      <c r="Y33" s="20"/>
      <c r="AI33" s="36">
        <f t="shared" si="1"/>
        <v>41396</v>
      </c>
      <c r="AJ33" s="37"/>
      <c r="AK33" s="38">
        <v>41396</v>
      </c>
      <c r="AL33" s="37">
        <v>16.511428571428574</v>
      </c>
      <c r="AM33" s="37">
        <v>52.027142857142849</v>
      </c>
      <c r="AN33" s="37">
        <v>1.3057142857142858</v>
      </c>
      <c r="AO33" s="37">
        <v>12.680000000000001</v>
      </c>
      <c r="AP33" s="37">
        <v>21.089999999999996</v>
      </c>
      <c r="AQ33" s="37">
        <v>0</v>
      </c>
      <c r="AR33" s="37">
        <v>0.80142857142857138</v>
      </c>
    </row>
    <row r="34" spans="1:44">
      <c r="A34" s="16">
        <v>30892</v>
      </c>
      <c r="B34" s="16">
        <v>2012</v>
      </c>
      <c r="C34" s="16">
        <v>11</v>
      </c>
      <c r="D34" s="16">
        <v>1</v>
      </c>
      <c r="E34" s="16">
        <v>28.49</v>
      </c>
      <c r="F34" s="16">
        <v>6.37</v>
      </c>
      <c r="G34" s="16">
        <v>0</v>
      </c>
      <c r="H34" s="16">
        <v>25.83</v>
      </c>
      <c r="I34" s="16">
        <v>1.44</v>
      </c>
      <c r="J34" s="16">
        <v>82.2</v>
      </c>
      <c r="K34" s="16">
        <v>13.09</v>
      </c>
      <c r="L34" s="16">
        <v>4.88</v>
      </c>
      <c r="M34" s="16">
        <v>6.51</v>
      </c>
      <c r="N34" s="16">
        <v>-3.5</v>
      </c>
      <c r="O34" s="16">
        <v>0</v>
      </c>
      <c r="P34" s="16">
        <v>0.84</v>
      </c>
      <c r="Q34" s="16">
        <v>2.04</v>
      </c>
      <c r="R34" s="16">
        <v>1.2</v>
      </c>
      <c r="S34" s="16">
        <v>6.28</v>
      </c>
      <c r="T34" s="16">
        <v>1342</v>
      </c>
      <c r="U34" s="16">
        <v>17.43</v>
      </c>
      <c r="V34" s="16">
        <v>47.65</v>
      </c>
      <c r="W34" s="19"/>
      <c r="X34" s="20">
        <f t="shared" si="0"/>
        <v>41214</v>
      </c>
      <c r="Y34" s="20"/>
      <c r="Z34" s="20">
        <f t="shared" ref="Z34" si="14">X34</f>
        <v>41214</v>
      </c>
      <c r="AA34" s="17">
        <f>AVERAGE(U28:U34)</f>
        <v>18.792857142857144</v>
      </c>
      <c r="AB34" s="17">
        <f>AVERAGE(V28:V34)</f>
        <v>53.817142857142862</v>
      </c>
      <c r="AC34" s="17">
        <f t="shared" ref="AC34" si="15">AVERAGE(R28:R34)</f>
        <v>1.2114285714285715</v>
      </c>
      <c r="AD34" s="17">
        <f t="shared" ref="AD34" si="16">AVERAGE(H28:H34)</f>
        <v>24.951428571428576</v>
      </c>
      <c r="AE34" s="17">
        <f t="shared" ref="AE34" si="17">SUM(L28:L34)</f>
        <v>36.46</v>
      </c>
      <c r="AF34" s="17">
        <f t="shared" ref="AF34" si="18">SUM(G28:G34)</f>
        <v>0</v>
      </c>
      <c r="AG34" s="17">
        <f t="shared" ref="AG34" si="19">AVERAGE(I28:I34)</f>
        <v>2.077142857142857</v>
      </c>
      <c r="AI34" s="36">
        <f t="shared" si="1"/>
        <v>41403</v>
      </c>
      <c r="AJ34" s="37"/>
      <c r="AK34" s="38">
        <v>41403</v>
      </c>
      <c r="AL34" s="37">
        <v>11.912857142857144</v>
      </c>
      <c r="AM34" s="37">
        <v>50.888571428571424</v>
      </c>
      <c r="AN34" s="37">
        <v>1.06</v>
      </c>
      <c r="AO34" s="37">
        <v>13.141428571428573</v>
      </c>
      <c r="AP34" s="37">
        <v>21.32</v>
      </c>
      <c r="AQ34" s="37">
        <v>0</v>
      </c>
      <c r="AR34" s="37">
        <v>1.5757142857142858</v>
      </c>
    </row>
    <row r="35" spans="1:44">
      <c r="A35" s="16">
        <v>30892</v>
      </c>
      <c r="B35" s="16">
        <v>2012</v>
      </c>
      <c r="C35" s="16">
        <v>11</v>
      </c>
      <c r="D35" s="16">
        <v>2</v>
      </c>
      <c r="E35" s="16">
        <v>33.020000000000003</v>
      </c>
      <c r="F35" s="16">
        <v>6.44</v>
      </c>
      <c r="G35" s="16">
        <v>0</v>
      </c>
      <c r="H35" s="16">
        <v>24.1</v>
      </c>
      <c r="I35" s="16">
        <v>1.31</v>
      </c>
      <c r="J35" s="16">
        <v>86.3</v>
      </c>
      <c r="K35" s="16">
        <v>12.03</v>
      </c>
      <c r="L35" s="16">
        <v>5.3</v>
      </c>
      <c r="M35" s="16">
        <v>9.68</v>
      </c>
      <c r="N35" s="16">
        <v>-9</v>
      </c>
      <c r="O35" s="16">
        <v>0</v>
      </c>
      <c r="P35" s="16">
        <v>0.99</v>
      </c>
      <c r="Q35" s="16">
        <v>2.56</v>
      </c>
      <c r="R35" s="16">
        <v>1.57</v>
      </c>
      <c r="S35" s="16">
        <v>5.83</v>
      </c>
      <c r="T35" s="16">
        <v>1451</v>
      </c>
      <c r="U35" s="16">
        <v>19.73</v>
      </c>
      <c r="V35" s="16">
        <v>49.17</v>
      </c>
      <c r="W35" s="19"/>
      <c r="X35" s="20">
        <f t="shared" si="0"/>
        <v>41215</v>
      </c>
      <c r="Y35" s="20"/>
      <c r="AI35" s="36">
        <f t="shared" si="1"/>
        <v>41410</v>
      </c>
      <c r="AJ35" s="37"/>
      <c r="AK35" s="38">
        <v>41410</v>
      </c>
      <c r="AL35" s="37">
        <v>12.858571428571427</v>
      </c>
      <c r="AM35" s="37">
        <v>51.79</v>
      </c>
      <c r="AN35" s="37">
        <v>1.0457142857142858</v>
      </c>
      <c r="AO35" s="37">
        <v>11.762857142857143</v>
      </c>
      <c r="AP35" s="37">
        <v>18.54</v>
      </c>
      <c r="AQ35" s="37">
        <v>0</v>
      </c>
      <c r="AR35" s="37">
        <v>1.2842857142857143</v>
      </c>
    </row>
    <row r="36" spans="1:44">
      <c r="A36" s="16">
        <v>30892</v>
      </c>
      <c r="B36" s="16">
        <v>2012</v>
      </c>
      <c r="C36" s="16">
        <v>11</v>
      </c>
      <c r="D36" s="16">
        <v>3</v>
      </c>
      <c r="E36" s="16">
        <v>33.28</v>
      </c>
      <c r="F36" s="16">
        <v>10.1</v>
      </c>
      <c r="G36" s="16">
        <v>1</v>
      </c>
      <c r="H36" s="16">
        <v>20.16</v>
      </c>
      <c r="I36" s="16">
        <v>5.13</v>
      </c>
      <c r="J36" s="16">
        <v>87.7</v>
      </c>
      <c r="K36" s="16">
        <v>15.2</v>
      </c>
      <c r="L36" s="16">
        <v>6.98</v>
      </c>
      <c r="M36" s="16">
        <v>11.97</v>
      </c>
      <c r="N36" s="16">
        <v>-16.5</v>
      </c>
      <c r="O36" s="16">
        <v>0</v>
      </c>
      <c r="P36" s="16">
        <v>1.0900000000000001</v>
      </c>
      <c r="Q36" s="16">
        <v>2.84</v>
      </c>
      <c r="R36" s="16">
        <v>1.75</v>
      </c>
      <c r="S36" s="16">
        <v>15.57</v>
      </c>
      <c r="T36" s="16">
        <v>905</v>
      </c>
      <c r="U36" s="16">
        <v>21.69</v>
      </c>
      <c r="V36" s="16">
        <v>51.45</v>
      </c>
      <c r="W36" s="19"/>
      <c r="X36" s="20">
        <f t="shared" si="0"/>
        <v>41216</v>
      </c>
      <c r="Y36" s="20"/>
      <c r="AI36" s="36">
        <f t="shared" si="1"/>
        <v>41417</v>
      </c>
      <c r="AJ36" s="37"/>
      <c r="AK36" s="38">
        <v>41417</v>
      </c>
      <c r="AL36" s="37">
        <v>14.55857142857143</v>
      </c>
      <c r="AM36" s="37">
        <v>57.211428571428577</v>
      </c>
      <c r="AN36" s="37">
        <v>0.88285714285714278</v>
      </c>
      <c r="AO36" s="37">
        <v>10.261428571428571</v>
      </c>
      <c r="AP36" s="37">
        <v>15.91</v>
      </c>
      <c r="AQ36" s="37">
        <v>0</v>
      </c>
      <c r="AR36" s="37">
        <v>1.2657142857142856</v>
      </c>
    </row>
    <row r="37" spans="1:44">
      <c r="A37" s="16">
        <v>30892</v>
      </c>
      <c r="B37" s="16">
        <v>2012</v>
      </c>
      <c r="C37" s="16">
        <v>11</v>
      </c>
      <c r="D37" s="16">
        <v>4</v>
      </c>
      <c r="E37" s="16">
        <v>33.44</v>
      </c>
      <c r="F37" s="16">
        <v>10.66</v>
      </c>
      <c r="G37" s="16">
        <v>0</v>
      </c>
      <c r="H37" s="16">
        <v>24.66</v>
      </c>
      <c r="I37" s="16">
        <v>2.68</v>
      </c>
      <c r="J37" s="16">
        <v>96.2</v>
      </c>
      <c r="K37" s="16">
        <v>15.16</v>
      </c>
      <c r="L37" s="16">
        <v>6.42</v>
      </c>
      <c r="M37" s="16">
        <v>12.17</v>
      </c>
      <c r="N37" s="16">
        <v>-16</v>
      </c>
      <c r="O37" s="16">
        <v>0</v>
      </c>
      <c r="P37" s="16">
        <v>1.28</v>
      </c>
      <c r="Q37" s="16">
        <v>2.89</v>
      </c>
      <c r="R37" s="16">
        <v>1.61</v>
      </c>
      <c r="S37" s="16">
        <v>10.02</v>
      </c>
      <c r="T37" s="16">
        <v>1458</v>
      </c>
      <c r="U37" s="16">
        <v>22.05</v>
      </c>
      <c r="V37" s="16">
        <v>55.68</v>
      </c>
      <c r="W37" s="19"/>
      <c r="X37" s="20">
        <f t="shared" si="0"/>
        <v>41217</v>
      </c>
      <c r="Y37" s="20"/>
      <c r="AI37" s="36">
        <f t="shared" si="1"/>
        <v>41424</v>
      </c>
      <c r="AJ37" s="37"/>
      <c r="AK37" s="38">
        <v>41424</v>
      </c>
      <c r="AL37" s="37">
        <v>14.38</v>
      </c>
      <c r="AM37" s="37">
        <v>52.214285714285715</v>
      </c>
      <c r="AN37" s="37">
        <v>1.077142857142857</v>
      </c>
      <c r="AO37" s="37">
        <v>7.8142857142857141</v>
      </c>
      <c r="AP37" s="37">
        <v>17.049999999999997</v>
      </c>
      <c r="AQ37" s="37">
        <v>0</v>
      </c>
      <c r="AR37" s="37">
        <v>1.705714285714286</v>
      </c>
    </row>
    <row r="38" spans="1:44">
      <c r="A38" s="19">
        <v>30892</v>
      </c>
      <c r="B38" s="19">
        <v>2012</v>
      </c>
      <c r="C38" s="19">
        <v>11</v>
      </c>
      <c r="D38" s="19">
        <v>5</v>
      </c>
      <c r="E38" s="19">
        <v>35.17</v>
      </c>
      <c r="F38" s="19">
        <v>8.32</v>
      </c>
      <c r="G38" s="19">
        <v>0</v>
      </c>
      <c r="H38" s="19">
        <v>24.72</v>
      </c>
      <c r="I38" s="19">
        <v>1.54</v>
      </c>
      <c r="J38" s="19">
        <v>92.4</v>
      </c>
      <c r="K38" s="19">
        <v>9.49</v>
      </c>
      <c r="L38" s="19">
        <v>6.01</v>
      </c>
      <c r="M38" s="19">
        <v>11.22</v>
      </c>
      <c r="N38" s="19">
        <v>-11.5</v>
      </c>
      <c r="O38" s="19">
        <v>0</v>
      </c>
      <c r="P38" s="19">
        <v>0.95</v>
      </c>
      <c r="Q38" s="19">
        <v>2.84</v>
      </c>
      <c r="R38" s="19">
        <v>1.89</v>
      </c>
      <c r="S38" s="19">
        <v>9.42</v>
      </c>
      <c r="T38" s="19">
        <v>1400</v>
      </c>
      <c r="U38" s="19">
        <v>21.75</v>
      </c>
      <c r="V38" s="19">
        <v>50.95</v>
      </c>
      <c r="W38" s="19"/>
      <c r="X38" s="20">
        <f t="shared" si="0"/>
        <v>41218</v>
      </c>
      <c r="Y38" s="20"/>
    </row>
    <row r="39" spans="1:44">
      <c r="A39" s="16">
        <v>30892</v>
      </c>
      <c r="B39" s="16">
        <v>2012</v>
      </c>
      <c r="C39" s="16">
        <v>11</v>
      </c>
      <c r="D39" s="16">
        <v>6</v>
      </c>
      <c r="E39" s="16">
        <v>32.880000000000003</v>
      </c>
      <c r="F39" s="16">
        <v>11.09</v>
      </c>
      <c r="G39" s="16">
        <v>0</v>
      </c>
      <c r="H39" s="16">
        <v>25.95</v>
      </c>
      <c r="I39" s="16">
        <v>1.75</v>
      </c>
      <c r="J39" s="16">
        <v>73.5</v>
      </c>
      <c r="K39" s="16">
        <v>9.86</v>
      </c>
      <c r="L39" s="16">
        <v>6.07</v>
      </c>
      <c r="M39" s="16">
        <v>11.41</v>
      </c>
      <c r="N39" s="16">
        <v>-13</v>
      </c>
      <c r="O39" s="16">
        <v>0</v>
      </c>
      <c r="P39" s="16">
        <v>1.03</v>
      </c>
      <c r="Q39" s="16">
        <v>2.77</v>
      </c>
      <c r="R39" s="16">
        <v>1.74</v>
      </c>
      <c r="S39" s="16">
        <v>8.75</v>
      </c>
      <c r="T39" s="16">
        <v>1416</v>
      </c>
      <c r="U39" s="16">
        <v>21.99</v>
      </c>
      <c r="V39" s="16">
        <v>41.68</v>
      </c>
      <c r="W39" s="19"/>
      <c r="X39" s="20">
        <f t="shared" si="0"/>
        <v>41219</v>
      </c>
      <c r="Y39" s="20"/>
    </row>
    <row r="40" spans="1:44">
      <c r="A40" s="16">
        <v>30892</v>
      </c>
      <c r="B40" s="16">
        <v>2012</v>
      </c>
      <c r="C40" s="16">
        <v>11</v>
      </c>
      <c r="D40" s="16">
        <v>7</v>
      </c>
      <c r="E40" s="16">
        <v>31.23</v>
      </c>
      <c r="F40" s="16">
        <v>12.8</v>
      </c>
      <c r="G40" s="16">
        <v>0</v>
      </c>
      <c r="H40" s="16">
        <v>13.35</v>
      </c>
      <c r="I40" s="16">
        <v>1.01</v>
      </c>
      <c r="J40" s="16">
        <v>78.400000000000006</v>
      </c>
      <c r="K40" s="16">
        <v>14.96</v>
      </c>
      <c r="L40" s="16">
        <v>3.14</v>
      </c>
      <c r="M40" s="16">
        <v>10.58</v>
      </c>
      <c r="N40" s="16">
        <v>-17</v>
      </c>
      <c r="O40" s="16">
        <v>0</v>
      </c>
      <c r="P40" s="16">
        <v>1.21</v>
      </c>
      <c r="Q40" s="16">
        <v>2.5299999999999998</v>
      </c>
      <c r="R40" s="16">
        <v>1.32</v>
      </c>
      <c r="S40" s="16">
        <v>5.08</v>
      </c>
      <c r="T40" s="16">
        <v>2254</v>
      </c>
      <c r="U40" s="16">
        <v>22.02</v>
      </c>
      <c r="V40" s="16">
        <v>46.68</v>
      </c>
      <c r="W40" s="19"/>
      <c r="X40" s="20">
        <f t="shared" si="0"/>
        <v>41220</v>
      </c>
      <c r="Y40" s="20"/>
    </row>
    <row r="41" spans="1:44">
      <c r="A41" s="16">
        <v>30892</v>
      </c>
      <c r="B41" s="16">
        <v>2012</v>
      </c>
      <c r="C41" s="16">
        <v>11</v>
      </c>
      <c r="D41" s="16">
        <v>8</v>
      </c>
      <c r="E41" s="16">
        <v>32.72</v>
      </c>
      <c r="F41" s="16">
        <v>11.05</v>
      </c>
      <c r="G41" s="16">
        <v>0</v>
      </c>
      <c r="H41" s="16">
        <v>25.69</v>
      </c>
      <c r="I41" s="16">
        <v>1.33</v>
      </c>
      <c r="J41" s="16">
        <v>84.5</v>
      </c>
      <c r="K41" s="16">
        <v>14.57</v>
      </c>
      <c r="L41" s="16">
        <v>5.46</v>
      </c>
      <c r="M41" s="16">
        <v>11.59</v>
      </c>
      <c r="N41" s="16">
        <v>-16</v>
      </c>
      <c r="O41" s="16">
        <v>0</v>
      </c>
      <c r="P41" s="16">
        <v>1.18</v>
      </c>
      <c r="Q41" s="16">
        <v>2.77</v>
      </c>
      <c r="R41" s="16">
        <v>1.59</v>
      </c>
      <c r="S41" s="16">
        <v>5.68</v>
      </c>
      <c r="T41" s="16">
        <v>859</v>
      </c>
      <c r="U41" s="16">
        <v>21.89</v>
      </c>
      <c r="V41" s="16">
        <v>49.54</v>
      </c>
      <c r="W41" s="19"/>
      <c r="X41" s="20">
        <f t="shared" si="0"/>
        <v>41221</v>
      </c>
      <c r="Y41" s="20"/>
      <c r="Z41" s="20">
        <f t="shared" ref="Z41" si="20">X41</f>
        <v>41221</v>
      </c>
      <c r="AA41" s="17">
        <f>AVERAGE(U35:U41)</f>
        <v>21.588571428571431</v>
      </c>
      <c r="AB41" s="17">
        <f>AVERAGE(V35:V41)</f>
        <v>49.307142857142864</v>
      </c>
      <c r="AC41" s="17">
        <f t="shared" ref="AC41" si="21">AVERAGE(R35:R41)</f>
        <v>1.6385714285714286</v>
      </c>
      <c r="AD41" s="17">
        <f t="shared" ref="AD41" si="22">AVERAGE(H35:H41)</f>
        <v>22.661428571428569</v>
      </c>
      <c r="AE41" s="17">
        <f t="shared" ref="AE41" si="23">SUM(L35:L41)</f>
        <v>39.380000000000003</v>
      </c>
      <c r="AF41" s="17">
        <f t="shared" ref="AF41" si="24">SUM(G35:G41)</f>
        <v>1</v>
      </c>
      <c r="AG41" s="17">
        <f t="shared" ref="AG41" si="25">AVERAGE(I35:I41)</f>
        <v>2.1071428571428572</v>
      </c>
    </row>
    <row r="42" spans="1:44">
      <c r="A42" s="16">
        <v>30892</v>
      </c>
      <c r="B42" s="16">
        <v>2012</v>
      </c>
      <c r="C42" s="16">
        <v>11</v>
      </c>
      <c r="D42" s="16">
        <v>9</v>
      </c>
      <c r="E42" s="16">
        <v>33.119999999999997</v>
      </c>
      <c r="F42" s="16">
        <v>13.49</v>
      </c>
      <c r="G42" s="16">
        <v>0</v>
      </c>
      <c r="H42" s="16">
        <v>24.1</v>
      </c>
      <c r="I42" s="16">
        <v>2.87</v>
      </c>
      <c r="J42" s="16">
        <v>76.5</v>
      </c>
      <c r="K42" s="16">
        <v>13.81</v>
      </c>
      <c r="L42" s="16">
        <v>5.93</v>
      </c>
      <c r="M42" s="16">
        <v>13.05</v>
      </c>
      <c r="N42" s="16">
        <v>-20</v>
      </c>
      <c r="O42" s="16">
        <v>0</v>
      </c>
      <c r="P42" s="16">
        <v>1.32</v>
      </c>
      <c r="Q42" s="16">
        <v>2.99</v>
      </c>
      <c r="R42" s="16">
        <v>1.66</v>
      </c>
      <c r="S42" s="16">
        <v>7.92</v>
      </c>
      <c r="T42" s="16">
        <v>1354</v>
      </c>
      <c r="U42" s="16">
        <v>23.31</v>
      </c>
      <c r="V42" s="16">
        <v>45.16</v>
      </c>
      <c r="W42" s="19"/>
      <c r="X42" s="20">
        <f t="shared" si="0"/>
        <v>41222</v>
      </c>
      <c r="Y42" s="20"/>
    </row>
    <row r="43" spans="1:44">
      <c r="A43" s="16">
        <v>30892</v>
      </c>
      <c r="B43" s="16">
        <v>2012</v>
      </c>
      <c r="C43" s="16">
        <v>11</v>
      </c>
      <c r="D43" s="16">
        <v>10</v>
      </c>
      <c r="E43" s="16">
        <v>35.5</v>
      </c>
      <c r="F43" s="16">
        <v>10.26</v>
      </c>
      <c r="G43" s="16">
        <v>0</v>
      </c>
      <c r="H43" s="16">
        <v>26.32</v>
      </c>
      <c r="I43" s="16">
        <v>1.18</v>
      </c>
      <c r="J43" s="16">
        <v>87.9</v>
      </c>
      <c r="K43" s="16">
        <v>12.2</v>
      </c>
      <c r="L43" s="16">
        <v>5.91</v>
      </c>
      <c r="M43" s="16">
        <v>12.69</v>
      </c>
      <c r="N43" s="16">
        <v>-14.5</v>
      </c>
      <c r="O43" s="16">
        <v>0</v>
      </c>
      <c r="P43" s="16">
        <v>1.27</v>
      </c>
      <c r="Q43" s="16">
        <v>3.06</v>
      </c>
      <c r="R43" s="16">
        <v>1.79</v>
      </c>
      <c r="S43" s="16">
        <v>5.6</v>
      </c>
      <c r="T43" s="16">
        <v>1449</v>
      </c>
      <c r="U43" s="16">
        <v>22.88</v>
      </c>
      <c r="V43" s="16">
        <v>50.05</v>
      </c>
      <c r="W43" s="19"/>
      <c r="X43" s="20">
        <f t="shared" si="0"/>
        <v>41223</v>
      </c>
      <c r="Y43" s="20"/>
    </row>
    <row r="44" spans="1:44">
      <c r="A44" s="16">
        <v>30892</v>
      </c>
      <c r="B44" s="16">
        <v>2012</v>
      </c>
      <c r="C44" s="16">
        <v>11</v>
      </c>
      <c r="D44" s="16">
        <v>11</v>
      </c>
      <c r="E44" s="16">
        <v>38.15</v>
      </c>
      <c r="F44" s="16">
        <v>15.17</v>
      </c>
      <c r="G44" s="16">
        <v>0</v>
      </c>
      <c r="H44" s="16">
        <v>24.44</v>
      </c>
      <c r="I44" s="16">
        <v>2.74</v>
      </c>
      <c r="J44" s="16">
        <v>77.099999999999994</v>
      </c>
      <c r="K44" s="16">
        <v>11.08</v>
      </c>
      <c r="L44" s="16">
        <v>6.96</v>
      </c>
      <c r="M44" s="16">
        <v>16.61</v>
      </c>
      <c r="N44" s="16">
        <v>-21</v>
      </c>
      <c r="O44" s="16">
        <v>0</v>
      </c>
      <c r="P44" s="16">
        <v>1.3</v>
      </c>
      <c r="Q44" s="16">
        <v>3.77</v>
      </c>
      <c r="R44" s="16">
        <v>2.46</v>
      </c>
      <c r="S44" s="16">
        <v>14.82</v>
      </c>
      <c r="T44" s="16">
        <v>2352</v>
      </c>
      <c r="U44" s="16">
        <v>26.66</v>
      </c>
      <c r="V44" s="16">
        <v>44.09</v>
      </c>
      <c r="W44" s="19"/>
      <c r="X44" s="20">
        <f t="shared" si="0"/>
        <v>41224</v>
      </c>
      <c r="Y44" s="20"/>
    </row>
    <row r="45" spans="1:44">
      <c r="A45" s="16">
        <v>30892</v>
      </c>
      <c r="B45" s="16">
        <v>2012</v>
      </c>
      <c r="C45" s="16">
        <v>11</v>
      </c>
      <c r="D45" s="16">
        <v>12</v>
      </c>
      <c r="E45" s="16">
        <v>33.840000000000003</v>
      </c>
      <c r="F45" s="16">
        <v>17.579999999999998</v>
      </c>
      <c r="G45" s="16">
        <v>0</v>
      </c>
      <c r="H45" s="16">
        <v>17.28</v>
      </c>
      <c r="I45" s="16">
        <v>2.87</v>
      </c>
      <c r="J45" s="16">
        <v>85.6</v>
      </c>
      <c r="K45" s="16">
        <v>14.3</v>
      </c>
      <c r="L45" s="16">
        <v>5.52</v>
      </c>
      <c r="M45" s="16">
        <v>15.83</v>
      </c>
      <c r="N45" s="16">
        <v>-24</v>
      </c>
      <c r="O45" s="16">
        <v>0</v>
      </c>
      <c r="P45" s="16">
        <v>1.45</v>
      </c>
      <c r="Q45" s="16">
        <v>3.45</v>
      </c>
      <c r="R45" s="16">
        <v>2</v>
      </c>
      <c r="S45" s="16">
        <v>10.77</v>
      </c>
      <c r="T45" s="16">
        <v>0</v>
      </c>
      <c r="U45" s="16">
        <v>25.71</v>
      </c>
      <c r="V45" s="16">
        <v>49.95</v>
      </c>
      <c r="W45" s="19"/>
      <c r="X45" s="20">
        <f t="shared" si="0"/>
        <v>41225</v>
      </c>
      <c r="Y45" s="20"/>
    </row>
    <row r="46" spans="1:44">
      <c r="A46" s="16">
        <v>30892</v>
      </c>
      <c r="B46" s="16">
        <v>2012</v>
      </c>
      <c r="C46" s="16">
        <v>11</v>
      </c>
      <c r="D46" s="16">
        <v>13</v>
      </c>
      <c r="E46" s="16">
        <v>30.41</v>
      </c>
      <c r="F46" s="16">
        <v>11.42</v>
      </c>
      <c r="G46" s="16">
        <v>0</v>
      </c>
      <c r="H46" s="16">
        <v>27.82</v>
      </c>
      <c r="I46" s="16">
        <v>2.13</v>
      </c>
      <c r="J46" s="16">
        <v>81.3</v>
      </c>
      <c r="K46" s="16">
        <v>11.96</v>
      </c>
      <c r="L46" s="16">
        <v>6.18</v>
      </c>
      <c r="M46" s="16">
        <v>11.15</v>
      </c>
      <c r="N46" s="16">
        <v>-16.5</v>
      </c>
      <c r="O46" s="16">
        <v>0</v>
      </c>
      <c r="P46" s="16">
        <v>0.96</v>
      </c>
      <c r="Q46" s="16">
        <v>2.63</v>
      </c>
      <c r="R46" s="16">
        <v>1.67</v>
      </c>
      <c r="S46" s="16">
        <v>11.15</v>
      </c>
      <c r="T46" s="16">
        <v>0</v>
      </c>
      <c r="U46" s="16">
        <v>20.92</v>
      </c>
      <c r="V46" s="16">
        <v>46.63</v>
      </c>
      <c r="W46" s="19"/>
      <c r="X46" s="20">
        <f t="shared" si="0"/>
        <v>41226</v>
      </c>
      <c r="Y46" s="20"/>
    </row>
    <row r="47" spans="1:44">
      <c r="A47" s="16">
        <v>30892</v>
      </c>
      <c r="B47" s="16">
        <v>2012</v>
      </c>
      <c r="C47" s="16">
        <v>11</v>
      </c>
      <c r="D47" s="16">
        <v>14</v>
      </c>
      <c r="E47" s="16">
        <v>35.96</v>
      </c>
      <c r="F47" s="16">
        <v>10.79</v>
      </c>
      <c r="G47" s="16">
        <v>0</v>
      </c>
      <c r="H47" s="16">
        <v>27.44</v>
      </c>
      <c r="I47" s="16">
        <v>1.4</v>
      </c>
      <c r="J47" s="16">
        <v>86.9</v>
      </c>
      <c r="K47" s="16">
        <v>12.03</v>
      </c>
      <c r="L47" s="16">
        <v>6.06</v>
      </c>
      <c r="M47" s="16">
        <v>12.7</v>
      </c>
      <c r="N47" s="16">
        <v>-15.5</v>
      </c>
      <c r="O47" s="16">
        <v>0</v>
      </c>
      <c r="P47" s="16">
        <v>1.1599999999999999</v>
      </c>
      <c r="Q47" s="16">
        <v>3.03</v>
      </c>
      <c r="R47" s="16">
        <v>1.88</v>
      </c>
      <c r="S47" s="16">
        <v>6.35</v>
      </c>
      <c r="T47" s="16">
        <v>18</v>
      </c>
      <c r="U47" s="16">
        <v>23.38</v>
      </c>
      <c r="V47" s="16">
        <v>49.47</v>
      </c>
      <c r="W47" s="19"/>
      <c r="X47" s="20">
        <f t="shared" si="0"/>
        <v>41227</v>
      </c>
      <c r="Y47" s="20"/>
    </row>
    <row r="48" spans="1:44">
      <c r="A48" s="16">
        <v>30892</v>
      </c>
      <c r="B48" s="16">
        <v>2012</v>
      </c>
      <c r="C48" s="16">
        <v>11</v>
      </c>
      <c r="D48" s="16">
        <v>15</v>
      </c>
      <c r="E48" s="16">
        <v>36.89</v>
      </c>
      <c r="F48" s="16">
        <v>9.41</v>
      </c>
      <c r="G48" s="16">
        <v>0.2</v>
      </c>
      <c r="H48" s="16">
        <v>24.36</v>
      </c>
      <c r="I48" s="16">
        <v>2.58</v>
      </c>
      <c r="J48" s="16">
        <v>84.6</v>
      </c>
      <c r="K48" s="16">
        <v>11.47</v>
      </c>
      <c r="L48" s="16">
        <v>6.75</v>
      </c>
      <c r="M48" s="16">
        <v>14.94</v>
      </c>
      <c r="N48" s="16">
        <v>-15.5</v>
      </c>
      <c r="O48" s="16">
        <v>0</v>
      </c>
      <c r="P48" s="16">
        <v>1.1100000000000001</v>
      </c>
      <c r="Q48" s="16">
        <v>3.55</v>
      </c>
      <c r="R48" s="16">
        <v>2.44</v>
      </c>
      <c r="S48" s="16">
        <v>13.17</v>
      </c>
      <c r="T48" s="16">
        <v>2141</v>
      </c>
      <c r="U48" s="16">
        <v>23.15</v>
      </c>
      <c r="V48" s="16">
        <v>48.04</v>
      </c>
      <c r="W48" s="19"/>
      <c r="X48" s="20">
        <f t="shared" si="0"/>
        <v>41228</v>
      </c>
      <c r="Y48" s="20"/>
      <c r="Z48" s="20">
        <f t="shared" ref="Z48" si="26">X48</f>
        <v>41228</v>
      </c>
      <c r="AA48" s="17">
        <f>AVERAGE(U42:U48)</f>
        <v>23.715714285714288</v>
      </c>
      <c r="AB48" s="17">
        <f>AVERAGE(V42:V48)</f>
        <v>47.627142857142864</v>
      </c>
      <c r="AC48" s="17">
        <f t="shared" ref="AC48" si="27">AVERAGE(R42:R48)</f>
        <v>1.9857142857142858</v>
      </c>
      <c r="AD48" s="17">
        <f t="shared" ref="AD48" si="28">AVERAGE(H42:H48)</f>
        <v>24.537142857142857</v>
      </c>
      <c r="AE48" s="17">
        <f t="shared" ref="AE48" si="29">SUM(L42:L48)</f>
        <v>43.31</v>
      </c>
      <c r="AF48" s="17">
        <f t="shared" ref="AF48" si="30">SUM(G42:G48)</f>
        <v>0.2</v>
      </c>
      <c r="AG48" s="17">
        <f t="shared" ref="AG48" si="31">AVERAGE(I42:I48)</f>
        <v>2.2528571428571427</v>
      </c>
    </row>
    <row r="49" spans="1:33">
      <c r="A49" s="16">
        <v>30892</v>
      </c>
      <c r="B49" s="16">
        <v>2012</v>
      </c>
      <c r="C49" s="16">
        <v>11</v>
      </c>
      <c r="D49" s="16">
        <v>16</v>
      </c>
      <c r="E49" s="16">
        <v>38.54</v>
      </c>
      <c r="F49" s="16">
        <v>16.059999999999999</v>
      </c>
      <c r="G49" s="16">
        <v>0</v>
      </c>
      <c r="H49" s="16">
        <v>26.26</v>
      </c>
      <c r="I49" s="16">
        <v>2.87</v>
      </c>
      <c r="J49" s="16">
        <v>85.4</v>
      </c>
      <c r="K49" s="16">
        <v>10.75</v>
      </c>
      <c r="L49" s="16">
        <v>7.73</v>
      </c>
      <c r="M49" s="16">
        <v>16.420000000000002</v>
      </c>
      <c r="N49" s="16">
        <v>-22.5</v>
      </c>
      <c r="O49" s="16">
        <v>0</v>
      </c>
      <c r="P49" s="16">
        <v>1.19</v>
      </c>
      <c r="Q49" s="16">
        <v>3.74</v>
      </c>
      <c r="R49" s="16">
        <v>2.5499999999999998</v>
      </c>
      <c r="S49" s="16">
        <v>12.35</v>
      </c>
      <c r="T49" s="16">
        <v>1353</v>
      </c>
      <c r="U49" s="16">
        <v>27.3</v>
      </c>
      <c r="V49" s="16">
        <v>48.08</v>
      </c>
      <c r="W49" s="19"/>
      <c r="X49" s="20">
        <f t="shared" si="0"/>
        <v>41229</v>
      </c>
      <c r="Y49" s="20"/>
    </row>
    <row r="50" spans="1:33">
      <c r="A50" s="16">
        <v>30892</v>
      </c>
      <c r="B50" s="16">
        <v>2012</v>
      </c>
      <c r="C50" s="16">
        <v>11</v>
      </c>
      <c r="D50" s="16">
        <v>17</v>
      </c>
      <c r="E50" s="16">
        <v>33.58</v>
      </c>
      <c r="F50" s="16">
        <v>12.04</v>
      </c>
      <c r="G50" s="16">
        <v>0</v>
      </c>
      <c r="H50" s="16">
        <v>27.82</v>
      </c>
      <c r="I50" s="16">
        <v>1.85</v>
      </c>
      <c r="J50" s="16">
        <v>70.900000000000006</v>
      </c>
      <c r="K50" s="16">
        <v>14.21</v>
      </c>
      <c r="L50" s="16">
        <v>6.42</v>
      </c>
      <c r="M50" s="16">
        <v>12.69</v>
      </c>
      <c r="N50" s="16">
        <v>-18</v>
      </c>
      <c r="O50" s="16">
        <v>0</v>
      </c>
      <c r="P50" s="16">
        <v>1.04</v>
      </c>
      <c r="Q50" s="16">
        <v>2.97</v>
      </c>
      <c r="R50" s="16">
        <v>1.92</v>
      </c>
      <c r="S50" s="16">
        <v>5.9</v>
      </c>
      <c r="T50" s="16">
        <v>1354</v>
      </c>
      <c r="U50" s="16">
        <v>22.81</v>
      </c>
      <c r="V50" s="16">
        <v>42.56</v>
      </c>
      <c r="W50" s="19"/>
      <c r="X50" s="20">
        <f t="shared" si="0"/>
        <v>41230</v>
      </c>
      <c r="Y50" s="20"/>
    </row>
    <row r="51" spans="1:33">
      <c r="A51" s="16">
        <v>30892</v>
      </c>
      <c r="B51" s="16">
        <v>2012</v>
      </c>
      <c r="C51" s="16">
        <v>11</v>
      </c>
      <c r="D51" s="16">
        <v>18</v>
      </c>
      <c r="E51" s="16">
        <v>35.47</v>
      </c>
      <c r="F51" s="16">
        <v>12.11</v>
      </c>
      <c r="G51" s="16">
        <v>0</v>
      </c>
      <c r="H51" s="16">
        <v>27.84</v>
      </c>
      <c r="I51" s="16">
        <v>1.62</v>
      </c>
      <c r="J51" s="16">
        <v>84.6</v>
      </c>
      <c r="K51" s="16">
        <v>13.49</v>
      </c>
      <c r="L51" s="16">
        <v>6.6</v>
      </c>
      <c r="M51" s="16">
        <v>13.69</v>
      </c>
      <c r="N51" s="16">
        <v>-18</v>
      </c>
      <c r="O51" s="16">
        <v>0</v>
      </c>
      <c r="P51" s="16">
        <v>1.17</v>
      </c>
      <c r="Q51" s="16">
        <v>3.2</v>
      </c>
      <c r="R51" s="16">
        <v>2.0299999999999998</v>
      </c>
      <c r="S51" s="16">
        <v>7.02</v>
      </c>
      <c r="T51" s="16">
        <v>1624</v>
      </c>
      <c r="U51" s="16">
        <v>23.79</v>
      </c>
      <c r="V51" s="16">
        <v>49.04</v>
      </c>
      <c r="W51" s="19"/>
      <c r="X51" s="20">
        <f t="shared" si="0"/>
        <v>41231</v>
      </c>
      <c r="Y51" s="20"/>
    </row>
    <row r="52" spans="1:33">
      <c r="A52" s="16">
        <v>30892</v>
      </c>
      <c r="B52" s="16">
        <v>2012</v>
      </c>
      <c r="C52" s="16">
        <v>11</v>
      </c>
      <c r="D52" s="16">
        <v>19</v>
      </c>
      <c r="E52" s="16">
        <v>37.590000000000003</v>
      </c>
      <c r="F52" s="16">
        <v>12.34</v>
      </c>
      <c r="G52" s="16">
        <v>0</v>
      </c>
      <c r="H52" s="16">
        <v>28.72</v>
      </c>
      <c r="I52" s="16">
        <v>1.64</v>
      </c>
      <c r="J52" s="16">
        <v>80.3</v>
      </c>
      <c r="K52" s="16">
        <v>9.23</v>
      </c>
      <c r="L52" s="16">
        <v>6.86</v>
      </c>
      <c r="M52" s="16">
        <v>14.76</v>
      </c>
      <c r="N52" s="16">
        <v>-18.5</v>
      </c>
      <c r="O52" s="16">
        <v>0</v>
      </c>
      <c r="P52" s="16">
        <v>1</v>
      </c>
      <c r="Q52" s="16">
        <v>3.47</v>
      </c>
      <c r="R52" s="16">
        <v>2.4700000000000002</v>
      </c>
      <c r="S52" s="16">
        <v>6.95</v>
      </c>
      <c r="T52" s="16">
        <v>1611</v>
      </c>
      <c r="U52" s="16">
        <v>24.97</v>
      </c>
      <c r="V52" s="16">
        <v>44.77</v>
      </c>
      <c r="W52" s="19"/>
      <c r="X52" s="20">
        <f t="shared" si="0"/>
        <v>41232</v>
      </c>
      <c r="Y52" s="20"/>
    </row>
    <row r="53" spans="1:33">
      <c r="A53" s="16">
        <v>30892</v>
      </c>
      <c r="B53" s="16">
        <v>2012</v>
      </c>
      <c r="C53" s="16">
        <v>11</v>
      </c>
      <c r="D53" s="16">
        <v>20</v>
      </c>
      <c r="E53" s="16">
        <v>35.47</v>
      </c>
      <c r="F53" s="16">
        <v>13.16</v>
      </c>
      <c r="G53" s="16">
        <v>0</v>
      </c>
      <c r="H53" s="16">
        <v>21.08</v>
      </c>
      <c r="I53" s="16">
        <v>1.9</v>
      </c>
      <c r="J53" s="16">
        <v>68.849999999999994</v>
      </c>
      <c r="K53" s="16">
        <v>8.44</v>
      </c>
      <c r="L53" s="16">
        <v>5.88</v>
      </c>
      <c r="M53" s="16">
        <v>15.25</v>
      </c>
      <c r="N53" s="16">
        <v>-21</v>
      </c>
      <c r="O53" s="16">
        <v>0</v>
      </c>
      <c r="P53" s="16">
        <v>0.79</v>
      </c>
      <c r="Q53" s="16">
        <v>3.45</v>
      </c>
      <c r="R53" s="16">
        <v>2.66</v>
      </c>
      <c r="S53" s="16">
        <v>5.98</v>
      </c>
      <c r="T53" s="16">
        <v>1419</v>
      </c>
      <c r="U53" s="16">
        <v>24.32</v>
      </c>
      <c r="V53" s="16">
        <v>38.64</v>
      </c>
      <c r="W53" s="19"/>
      <c r="X53" s="20">
        <f t="shared" si="0"/>
        <v>41233</v>
      </c>
      <c r="Y53" s="20"/>
    </row>
    <row r="54" spans="1:33">
      <c r="A54" s="16">
        <v>30892</v>
      </c>
      <c r="B54" s="16">
        <v>2012</v>
      </c>
      <c r="C54" s="16">
        <v>11</v>
      </c>
      <c r="D54" s="16">
        <v>21</v>
      </c>
      <c r="E54" s="16">
        <v>33.520000000000003</v>
      </c>
      <c r="F54" s="16">
        <v>13.46</v>
      </c>
      <c r="G54" s="16">
        <v>0</v>
      </c>
      <c r="H54" s="16">
        <v>28.07</v>
      </c>
      <c r="I54" s="16">
        <v>2.39</v>
      </c>
      <c r="J54" s="16">
        <v>77</v>
      </c>
      <c r="K54" s="16">
        <v>12.23</v>
      </c>
      <c r="L54" s="16">
        <v>7.06</v>
      </c>
      <c r="M54" s="16">
        <v>13.88</v>
      </c>
      <c r="N54" s="16">
        <v>-20</v>
      </c>
      <c r="O54" s="16">
        <v>0</v>
      </c>
      <c r="P54" s="16">
        <v>0.99</v>
      </c>
      <c r="Q54" s="16">
        <v>3.16</v>
      </c>
      <c r="R54" s="16">
        <v>2.17</v>
      </c>
      <c r="S54" s="16">
        <v>8.6</v>
      </c>
      <c r="T54" s="16">
        <v>1423</v>
      </c>
      <c r="U54" s="16">
        <v>23.49</v>
      </c>
      <c r="V54" s="16">
        <v>44.62</v>
      </c>
      <c r="W54" s="19"/>
      <c r="X54" s="20">
        <f t="shared" si="0"/>
        <v>41234</v>
      </c>
      <c r="Y54" s="20"/>
    </row>
    <row r="55" spans="1:33">
      <c r="A55" s="16">
        <v>30892</v>
      </c>
      <c r="B55" s="16">
        <v>2012</v>
      </c>
      <c r="C55" s="16">
        <v>11</v>
      </c>
      <c r="D55" s="16">
        <v>22</v>
      </c>
      <c r="E55" s="16">
        <v>36.130000000000003</v>
      </c>
      <c r="F55" s="16">
        <v>11.91</v>
      </c>
      <c r="G55" s="16">
        <v>0</v>
      </c>
      <c r="H55" s="16">
        <v>28.32</v>
      </c>
      <c r="I55" s="16">
        <v>1.37</v>
      </c>
      <c r="J55" s="16">
        <v>82.9</v>
      </c>
      <c r="K55" s="16">
        <v>8.44</v>
      </c>
      <c r="L55" s="16">
        <v>6.55</v>
      </c>
      <c r="M55" s="16">
        <v>13.57</v>
      </c>
      <c r="N55" s="16">
        <v>-17.5</v>
      </c>
      <c r="O55" s="16">
        <v>0</v>
      </c>
      <c r="P55" s="16">
        <v>1.07</v>
      </c>
      <c r="Q55" s="16">
        <v>3.2</v>
      </c>
      <c r="R55" s="16">
        <v>2.13</v>
      </c>
      <c r="S55" s="16">
        <v>6.35</v>
      </c>
      <c r="T55" s="16">
        <v>1642</v>
      </c>
      <c r="U55" s="16">
        <v>24.02</v>
      </c>
      <c r="V55" s="16">
        <v>45.67</v>
      </c>
      <c r="W55" s="19"/>
      <c r="X55" s="20">
        <f t="shared" si="0"/>
        <v>41235</v>
      </c>
      <c r="Y55" s="20"/>
      <c r="Z55" s="20">
        <f t="shared" ref="Z55" si="32">X55</f>
        <v>41235</v>
      </c>
      <c r="AA55" s="17">
        <f>AVERAGE(U49:U55)</f>
        <v>24.38571428571429</v>
      </c>
      <c r="AB55" s="17">
        <f>AVERAGE(V49:V55)</f>
        <v>44.768571428571434</v>
      </c>
      <c r="AC55" s="17">
        <f t="shared" ref="AC55" si="33">AVERAGE(R49:R55)</f>
        <v>2.2757142857142858</v>
      </c>
      <c r="AD55" s="17">
        <f t="shared" ref="AD55" si="34">AVERAGE(H49:H55)</f>
        <v>26.872857142857139</v>
      </c>
      <c r="AE55" s="17">
        <f t="shared" ref="AE55" si="35">SUM(L49:L55)</f>
        <v>47.1</v>
      </c>
      <c r="AF55" s="17">
        <f t="shared" ref="AF55" si="36">SUM(G49:G55)</f>
        <v>0</v>
      </c>
      <c r="AG55" s="17">
        <f t="shared" ref="AG55" si="37">AVERAGE(I49:I55)</f>
        <v>1.9485714285714286</v>
      </c>
    </row>
    <row r="56" spans="1:33">
      <c r="A56" s="16">
        <v>30892</v>
      </c>
      <c r="B56" s="16">
        <v>2012</v>
      </c>
      <c r="C56" s="16">
        <v>11</v>
      </c>
      <c r="D56" s="16">
        <v>23</v>
      </c>
      <c r="E56" s="16">
        <v>35.799999999999997</v>
      </c>
      <c r="F56" s="16">
        <v>9.77</v>
      </c>
      <c r="G56" s="16">
        <v>0</v>
      </c>
      <c r="H56" s="16">
        <v>18.28</v>
      </c>
      <c r="I56" s="16">
        <v>3.09</v>
      </c>
      <c r="J56" s="16">
        <v>86.8</v>
      </c>
      <c r="K56" s="16">
        <v>13.29</v>
      </c>
      <c r="L56" s="16">
        <v>6.79</v>
      </c>
      <c r="M56" s="16">
        <v>16.07</v>
      </c>
      <c r="N56" s="16">
        <v>-16.5</v>
      </c>
      <c r="O56" s="16">
        <v>0</v>
      </c>
      <c r="P56" s="16">
        <v>0.92</v>
      </c>
      <c r="Q56" s="16">
        <v>3.72</v>
      </c>
      <c r="R56" s="16">
        <v>2.81</v>
      </c>
      <c r="S56" s="16">
        <v>10.55</v>
      </c>
      <c r="T56" s="16">
        <v>1246</v>
      </c>
      <c r="U56" s="16">
        <v>22.78</v>
      </c>
      <c r="V56" s="16">
        <v>50.05</v>
      </c>
      <c r="W56" s="19"/>
      <c r="X56" s="20">
        <f t="shared" si="0"/>
        <v>41236</v>
      </c>
      <c r="Y56" s="20"/>
    </row>
    <row r="57" spans="1:33">
      <c r="A57" s="16">
        <v>30892</v>
      </c>
      <c r="B57" s="16">
        <v>2012</v>
      </c>
      <c r="C57" s="16">
        <v>11</v>
      </c>
      <c r="D57" s="16">
        <v>24</v>
      </c>
      <c r="E57" s="16">
        <v>28.09</v>
      </c>
      <c r="F57" s="16">
        <v>12.21</v>
      </c>
      <c r="G57" s="16">
        <v>0</v>
      </c>
      <c r="H57" s="16">
        <v>14.13</v>
      </c>
      <c r="I57" s="16">
        <v>3.88</v>
      </c>
      <c r="J57" s="16">
        <v>53.79</v>
      </c>
      <c r="K57" s="16">
        <v>8.83</v>
      </c>
      <c r="L57" s="16">
        <v>4.62</v>
      </c>
      <c r="M57" s="16">
        <v>12.19</v>
      </c>
      <c r="N57" s="16">
        <v>-20.5</v>
      </c>
      <c r="O57" s="16">
        <v>0</v>
      </c>
      <c r="P57" s="16">
        <v>0.83</v>
      </c>
      <c r="Q57" s="16">
        <v>2.73</v>
      </c>
      <c r="R57" s="16">
        <v>1.9</v>
      </c>
      <c r="S57" s="16">
        <v>11.07</v>
      </c>
      <c r="T57" s="16">
        <v>2033</v>
      </c>
      <c r="U57" s="16">
        <v>20.149999999999999</v>
      </c>
      <c r="V57" s="16">
        <v>31.31</v>
      </c>
      <c r="W57" s="19"/>
      <c r="X57" s="20">
        <f t="shared" si="0"/>
        <v>41237</v>
      </c>
      <c r="Y57" s="20"/>
    </row>
    <row r="58" spans="1:33">
      <c r="A58" s="16">
        <v>30892</v>
      </c>
      <c r="B58" s="16">
        <v>2012</v>
      </c>
      <c r="C58" s="16">
        <v>11</v>
      </c>
      <c r="D58" s="16">
        <v>25</v>
      </c>
      <c r="E58" s="16">
        <v>26.64</v>
      </c>
      <c r="F58" s="16">
        <v>3.18</v>
      </c>
      <c r="G58" s="16">
        <v>0</v>
      </c>
      <c r="H58" s="16">
        <v>30.16</v>
      </c>
      <c r="I58" s="16">
        <v>2.06</v>
      </c>
      <c r="J58" s="16">
        <v>83.7</v>
      </c>
      <c r="K58" s="16">
        <v>8.27</v>
      </c>
      <c r="L58" s="16">
        <v>5.7</v>
      </c>
      <c r="M58" s="16">
        <v>5.01</v>
      </c>
      <c r="N58" s="16">
        <v>0</v>
      </c>
      <c r="O58" s="16">
        <v>0</v>
      </c>
      <c r="P58" s="16">
        <v>0.51</v>
      </c>
      <c r="Q58" s="16">
        <v>1.86</v>
      </c>
      <c r="R58" s="16">
        <v>1.35</v>
      </c>
      <c r="S58" s="16">
        <v>7.7</v>
      </c>
      <c r="T58" s="16">
        <v>208</v>
      </c>
      <c r="U58" s="16">
        <v>14.91</v>
      </c>
      <c r="V58" s="16">
        <v>45.99</v>
      </c>
      <c r="W58" s="19"/>
      <c r="X58" s="20">
        <f t="shared" si="0"/>
        <v>41238</v>
      </c>
      <c r="Y58" s="20"/>
    </row>
    <row r="59" spans="1:33">
      <c r="A59" s="16">
        <v>30892</v>
      </c>
      <c r="B59" s="16">
        <v>2012</v>
      </c>
      <c r="C59" s="16">
        <v>11</v>
      </c>
      <c r="D59" s="16">
        <v>26</v>
      </c>
      <c r="E59" s="16">
        <v>32.79</v>
      </c>
      <c r="F59" s="16">
        <v>1.27</v>
      </c>
      <c r="G59" s="16">
        <v>0</v>
      </c>
      <c r="H59" s="16">
        <v>30.18</v>
      </c>
      <c r="I59" s="16">
        <v>1.37</v>
      </c>
      <c r="J59" s="16">
        <v>90.2</v>
      </c>
      <c r="K59" s="16">
        <v>5.44</v>
      </c>
      <c r="L59" s="16">
        <v>6.72</v>
      </c>
      <c r="M59" s="16">
        <v>8.2100000000000009</v>
      </c>
      <c r="N59" s="16">
        <v>-5</v>
      </c>
      <c r="O59" s="16">
        <v>0</v>
      </c>
      <c r="P59" s="16">
        <v>0.49</v>
      </c>
      <c r="Q59" s="16">
        <v>2.5099999999999998</v>
      </c>
      <c r="R59" s="16">
        <v>2.02</v>
      </c>
      <c r="S59" s="16">
        <v>7.1</v>
      </c>
      <c r="T59" s="16">
        <v>1300</v>
      </c>
      <c r="U59" s="16">
        <v>17.03</v>
      </c>
      <c r="V59" s="16">
        <v>47.82</v>
      </c>
      <c r="W59" s="19"/>
      <c r="X59" s="20">
        <f t="shared" si="0"/>
        <v>41239</v>
      </c>
      <c r="Y59" s="20"/>
    </row>
    <row r="60" spans="1:33">
      <c r="A60" s="16">
        <v>30892</v>
      </c>
      <c r="B60" s="16">
        <v>2012</v>
      </c>
      <c r="C60" s="16">
        <v>11</v>
      </c>
      <c r="D60" s="16">
        <v>27</v>
      </c>
      <c r="E60" s="16">
        <v>35.86</v>
      </c>
      <c r="F60" s="16">
        <v>4.8600000000000003</v>
      </c>
      <c r="G60" s="16">
        <v>0</v>
      </c>
      <c r="H60" s="16">
        <v>29.57</v>
      </c>
      <c r="I60" s="16">
        <v>1.1200000000000001</v>
      </c>
      <c r="J60" s="16">
        <v>84.4</v>
      </c>
      <c r="K60" s="16">
        <v>6.89</v>
      </c>
      <c r="L60" s="16">
        <v>6.4</v>
      </c>
      <c r="M60" s="16">
        <v>10.88</v>
      </c>
      <c r="N60" s="16">
        <v>-8.5</v>
      </c>
      <c r="O60" s="16">
        <v>0</v>
      </c>
      <c r="P60" s="16">
        <v>0.66</v>
      </c>
      <c r="Q60" s="16">
        <v>2.91</v>
      </c>
      <c r="R60" s="16">
        <v>2.25</v>
      </c>
      <c r="S60" s="16">
        <v>4.93</v>
      </c>
      <c r="T60" s="16">
        <v>1311</v>
      </c>
      <c r="U60" s="16">
        <v>20.36</v>
      </c>
      <c r="V60" s="16">
        <v>45.65</v>
      </c>
      <c r="W60" s="19"/>
      <c r="X60" s="20">
        <f t="shared" si="0"/>
        <v>41240</v>
      </c>
      <c r="Y60" s="20"/>
    </row>
    <row r="61" spans="1:33">
      <c r="A61" s="16">
        <v>30892</v>
      </c>
      <c r="B61" s="16">
        <v>2012</v>
      </c>
      <c r="C61" s="16">
        <v>11</v>
      </c>
      <c r="D61" s="16">
        <v>28</v>
      </c>
      <c r="E61" s="16">
        <v>37.520000000000003</v>
      </c>
      <c r="F61" s="16">
        <v>7</v>
      </c>
      <c r="G61" s="16">
        <v>0</v>
      </c>
      <c r="H61" s="16">
        <v>27.85</v>
      </c>
      <c r="I61" s="16">
        <v>2.02</v>
      </c>
      <c r="J61" s="16">
        <v>84.5</v>
      </c>
      <c r="K61" s="16">
        <v>4.0199999999999996</v>
      </c>
      <c r="L61" s="16">
        <v>7.76</v>
      </c>
      <c r="M61" s="16">
        <v>13.93</v>
      </c>
      <c r="N61" s="16">
        <v>-11.5</v>
      </c>
      <c r="O61" s="16">
        <v>0</v>
      </c>
      <c r="P61" s="16">
        <v>0.64</v>
      </c>
      <c r="Q61" s="16">
        <v>3.5</v>
      </c>
      <c r="R61" s="16">
        <v>2.85</v>
      </c>
      <c r="S61" s="16">
        <v>9.65</v>
      </c>
      <c r="T61" s="16">
        <v>1318</v>
      </c>
      <c r="U61" s="16">
        <v>22.26</v>
      </c>
      <c r="V61" s="16">
        <v>44.26</v>
      </c>
      <c r="W61" s="19"/>
      <c r="X61" s="20">
        <f t="shared" si="0"/>
        <v>41241</v>
      </c>
      <c r="Y61" s="20"/>
    </row>
    <row r="62" spans="1:33">
      <c r="A62" s="16">
        <v>30892</v>
      </c>
      <c r="B62" s="16">
        <v>2012</v>
      </c>
      <c r="C62" s="16">
        <v>11</v>
      </c>
      <c r="D62" s="16">
        <v>29</v>
      </c>
      <c r="E62" s="16">
        <v>37.840000000000003</v>
      </c>
      <c r="F62" s="16">
        <v>13.56</v>
      </c>
      <c r="G62" s="16">
        <v>0</v>
      </c>
      <c r="H62" s="16">
        <v>23.66</v>
      </c>
      <c r="I62" s="16">
        <v>3.97</v>
      </c>
      <c r="J62" s="16">
        <v>70.2</v>
      </c>
      <c r="K62" s="16">
        <v>8.74</v>
      </c>
      <c r="L62" s="16">
        <v>8.69</v>
      </c>
      <c r="M62" s="16">
        <v>17.149999999999999</v>
      </c>
      <c r="N62" s="16">
        <v>-18.5</v>
      </c>
      <c r="O62" s="16">
        <v>0</v>
      </c>
      <c r="P62" s="16">
        <v>0.67</v>
      </c>
      <c r="Q62" s="16">
        <v>3.9</v>
      </c>
      <c r="R62" s="16">
        <v>3.23</v>
      </c>
      <c r="S62" s="16">
        <v>13.62</v>
      </c>
      <c r="T62" s="16">
        <v>1511</v>
      </c>
      <c r="U62" s="16">
        <v>25.7</v>
      </c>
      <c r="V62" s="16">
        <v>39.47</v>
      </c>
      <c r="W62" s="19"/>
      <c r="X62" s="20">
        <f t="shared" si="0"/>
        <v>41242</v>
      </c>
      <c r="Y62" s="20"/>
      <c r="Z62" s="20">
        <f t="shared" ref="Z62" si="38">X62</f>
        <v>41242</v>
      </c>
      <c r="AA62" s="17">
        <f>AVERAGE(U56:U62)</f>
        <v>20.455714285714286</v>
      </c>
      <c r="AB62" s="17">
        <f>AVERAGE(V56:V62)</f>
        <v>43.507142857142853</v>
      </c>
      <c r="AC62" s="17">
        <f t="shared" ref="AC62" si="39">AVERAGE(R56:R62)</f>
        <v>2.3442857142857143</v>
      </c>
      <c r="AD62" s="17">
        <f t="shared" ref="AD62" si="40">AVERAGE(H56:H62)</f>
        <v>24.83285714285714</v>
      </c>
      <c r="AE62" s="17">
        <f t="shared" ref="AE62" si="41">SUM(L56:L62)</f>
        <v>46.679999999999993</v>
      </c>
      <c r="AF62" s="17">
        <f t="shared" ref="AF62" si="42">SUM(G56:G62)</f>
        <v>0</v>
      </c>
      <c r="AG62" s="17">
        <f t="shared" ref="AG62" si="43">AVERAGE(I56:I62)</f>
        <v>2.5014285714285713</v>
      </c>
    </row>
    <row r="63" spans="1:33">
      <c r="A63" s="16">
        <v>30892</v>
      </c>
      <c r="B63" s="16">
        <v>2012</v>
      </c>
      <c r="C63" s="16">
        <v>11</v>
      </c>
      <c r="D63" s="16">
        <v>30</v>
      </c>
      <c r="E63" s="16">
        <v>33.15</v>
      </c>
      <c r="F63" s="16">
        <v>14.19</v>
      </c>
      <c r="G63" s="16">
        <v>1.2</v>
      </c>
      <c r="H63" s="16">
        <v>10.71</v>
      </c>
      <c r="I63" s="16">
        <v>2.2200000000000002</v>
      </c>
      <c r="J63" s="16">
        <v>86.5</v>
      </c>
      <c r="K63" s="16">
        <v>14.83</v>
      </c>
      <c r="L63" s="16">
        <v>3.21</v>
      </c>
      <c r="M63" s="16">
        <v>11.8</v>
      </c>
      <c r="N63" s="16">
        <v>-19.5</v>
      </c>
      <c r="O63" s="16">
        <v>0</v>
      </c>
      <c r="P63" s="16">
        <v>1.36</v>
      </c>
      <c r="Q63" s="16">
        <v>2.72</v>
      </c>
      <c r="R63" s="16">
        <v>1.36</v>
      </c>
      <c r="S63" s="16">
        <v>12.27</v>
      </c>
      <c r="T63" s="16">
        <v>2048</v>
      </c>
      <c r="U63" s="16">
        <v>23.67</v>
      </c>
      <c r="V63" s="16">
        <v>50.67</v>
      </c>
      <c r="W63" s="19"/>
      <c r="X63" s="20">
        <f t="shared" si="0"/>
        <v>41243</v>
      </c>
      <c r="Y63" s="20"/>
    </row>
    <row r="64" spans="1:33">
      <c r="A64" s="16">
        <v>30892</v>
      </c>
      <c r="B64" s="16">
        <v>2012</v>
      </c>
      <c r="C64" s="16">
        <v>12</v>
      </c>
      <c r="D64" s="16">
        <v>1</v>
      </c>
      <c r="E64" s="16">
        <v>19.62</v>
      </c>
      <c r="F64" s="16">
        <v>16.23</v>
      </c>
      <c r="G64" s="16">
        <v>0.8</v>
      </c>
      <c r="H64" s="16">
        <v>4.6399999999999997</v>
      </c>
      <c r="I64" s="16">
        <v>3.33</v>
      </c>
      <c r="J64" s="16">
        <v>95</v>
      </c>
      <c r="K64" s="16">
        <v>77.900000000000006</v>
      </c>
      <c r="L64" s="16">
        <v>1.01</v>
      </c>
      <c r="M64" s="16">
        <v>7.69</v>
      </c>
      <c r="N64" s="16">
        <v>-17.5</v>
      </c>
      <c r="O64" s="16">
        <v>0</v>
      </c>
      <c r="P64" s="16">
        <v>1.81</v>
      </c>
      <c r="Q64" s="16">
        <v>2.0299999999999998</v>
      </c>
      <c r="R64" s="16">
        <v>0.22</v>
      </c>
      <c r="S64" s="16">
        <v>10.92</v>
      </c>
      <c r="T64" s="16">
        <v>1802</v>
      </c>
      <c r="U64" s="16">
        <v>17.93</v>
      </c>
      <c r="V64" s="16">
        <v>86.45</v>
      </c>
      <c r="W64" s="19"/>
      <c r="X64" s="20">
        <f t="shared" si="0"/>
        <v>41244</v>
      </c>
      <c r="Y64" s="20"/>
    </row>
    <row r="65" spans="1:33">
      <c r="A65" s="16">
        <v>30892</v>
      </c>
      <c r="B65" s="16">
        <v>2012</v>
      </c>
      <c r="C65" s="16">
        <v>12</v>
      </c>
      <c r="D65" s="16">
        <v>2</v>
      </c>
      <c r="E65" s="16">
        <v>25.36</v>
      </c>
      <c r="F65" s="16">
        <v>12.17</v>
      </c>
      <c r="G65" s="16">
        <v>0.6</v>
      </c>
      <c r="H65" s="16">
        <v>13.72</v>
      </c>
      <c r="I65" s="16">
        <v>3.19</v>
      </c>
      <c r="J65" s="16">
        <v>97.6</v>
      </c>
      <c r="K65" s="16">
        <v>55.34</v>
      </c>
      <c r="L65" s="16">
        <v>2.48</v>
      </c>
      <c r="M65" s="16">
        <v>6.48</v>
      </c>
      <c r="N65" s="16">
        <v>-7</v>
      </c>
      <c r="O65" s="16">
        <v>0</v>
      </c>
      <c r="P65" s="16">
        <v>1.62</v>
      </c>
      <c r="Q65" s="16">
        <v>1.92</v>
      </c>
      <c r="R65" s="16">
        <v>0.28999999999999998</v>
      </c>
      <c r="S65" s="16">
        <v>12.65</v>
      </c>
      <c r="T65" s="16">
        <v>1620</v>
      </c>
      <c r="U65" s="16">
        <v>18.77</v>
      </c>
      <c r="V65" s="16">
        <v>76.47</v>
      </c>
      <c r="W65" s="19"/>
      <c r="X65" s="20">
        <f t="shared" si="0"/>
        <v>41245</v>
      </c>
      <c r="Y65" s="20"/>
    </row>
    <row r="66" spans="1:33">
      <c r="A66" s="16">
        <v>30892</v>
      </c>
      <c r="B66" s="16">
        <v>2012</v>
      </c>
      <c r="C66" s="16">
        <v>12</v>
      </c>
      <c r="D66" s="16">
        <v>3</v>
      </c>
      <c r="E66" s="16">
        <v>28.92</v>
      </c>
      <c r="F66" s="16">
        <v>8.3800000000000008</v>
      </c>
      <c r="G66" s="16">
        <v>0</v>
      </c>
      <c r="H66" s="16">
        <v>28.98</v>
      </c>
      <c r="I66" s="16">
        <v>1</v>
      </c>
      <c r="J66" s="16">
        <v>98</v>
      </c>
      <c r="K66" s="16">
        <v>27.52</v>
      </c>
      <c r="L66" s="16">
        <v>5.72</v>
      </c>
      <c r="M66" s="16">
        <v>9.25</v>
      </c>
      <c r="N66" s="16">
        <v>-11.5</v>
      </c>
      <c r="O66" s="16">
        <v>0</v>
      </c>
      <c r="P66" s="16">
        <v>1.36</v>
      </c>
      <c r="Q66" s="16">
        <v>2.4</v>
      </c>
      <c r="R66" s="16">
        <v>1.04</v>
      </c>
      <c r="S66" s="16">
        <v>5.6</v>
      </c>
      <c r="T66" s="16">
        <v>1318</v>
      </c>
      <c r="U66" s="16">
        <v>18.649999999999999</v>
      </c>
      <c r="V66" s="16">
        <v>62.76</v>
      </c>
      <c r="W66" s="19"/>
      <c r="X66" s="20">
        <f t="shared" si="0"/>
        <v>41246</v>
      </c>
      <c r="Y66" s="20"/>
    </row>
    <row r="67" spans="1:33">
      <c r="A67" s="16">
        <v>30892</v>
      </c>
      <c r="B67" s="16">
        <v>2012</v>
      </c>
      <c r="C67" s="16">
        <v>12</v>
      </c>
      <c r="D67" s="16">
        <v>4</v>
      </c>
      <c r="E67" s="16">
        <v>32.159999999999997</v>
      </c>
      <c r="F67" s="16">
        <v>10.59</v>
      </c>
      <c r="G67" s="16">
        <v>0</v>
      </c>
      <c r="H67" s="16">
        <v>29.72</v>
      </c>
      <c r="I67" s="16">
        <v>1.58</v>
      </c>
      <c r="J67" s="16">
        <v>97.1</v>
      </c>
      <c r="K67" s="16">
        <v>11.7</v>
      </c>
      <c r="L67" s="16">
        <v>6.87</v>
      </c>
      <c r="M67" s="16">
        <v>11.89</v>
      </c>
      <c r="N67" s="16">
        <v>-14.5</v>
      </c>
      <c r="O67" s="16">
        <v>0</v>
      </c>
      <c r="P67" s="16">
        <v>1.1200000000000001</v>
      </c>
      <c r="Q67" s="16">
        <v>2.86</v>
      </c>
      <c r="R67" s="16">
        <v>1.73</v>
      </c>
      <c r="S67" s="16">
        <v>8.9700000000000006</v>
      </c>
      <c r="T67" s="16">
        <v>1548</v>
      </c>
      <c r="U67" s="16">
        <v>21.38</v>
      </c>
      <c r="V67" s="16">
        <v>54.4</v>
      </c>
      <c r="W67" s="19"/>
      <c r="X67" s="20">
        <f t="shared" si="0"/>
        <v>41247</v>
      </c>
      <c r="Y67" s="20"/>
    </row>
    <row r="68" spans="1:33">
      <c r="A68" s="16">
        <v>30892</v>
      </c>
      <c r="B68" s="16">
        <v>2012</v>
      </c>
      <c r="C68" s="16">
        <v>12</v>
      </c>
      <c r="D68" s="16">
        <v>5</v>
      </c>
      <c r="E68" s="16">
        <v>33.04</v>
      </c>
      <c r="F68" s="16">
        <v>11.22</v>
      </c>
      <c r="G68" s="16">
        <v>0</v>
      </c>
      <c r="H68" s="16">
        <v>21.61</v>
      </c>
      <c r="I68" s="16">
        <v>2.78</v>
      </c>
      <c r="J68" s="16">
        <v>89.8</v>
      </c>
      <c r="K68" s="16">
        <v>14.87</v>
      </c>
      <c r="L68" s="16">
        <v>5.39</v>
      </c>
      <c r="M68" s="16">
        <v>11.11</v>
      </c>
      <c r="N68" s="16">
        <v>-15.5</v>
      </c>
      <c r="O68" s="16">
        <v>0</v>
      </c>
      <c r="P68" s="16">
        <v>1.3</v>
      </c>
      <c r="Q68" s="16">
        <v>2.68</v>
      </c>
      <c r="R68" s="16">
        <v>1.37</v>
      </c>
      <c r="S68" s="16">
        <v>9.0500000000000007</v>
      </c>
      <c r="T68" s="16">
        <v>1902</v>
      </c>
      <c r="U68" s="16">
        <v>22.13</v>
      </c>
      <c r="V68" s="16">
        <v>52.34</v>
      </c>
      <c r="W68" s="19"/>
      <c r="X68" s="20">
        <f t="shared" si="0"/>
        <v>41248</v>
      </c>
      <c r="Y68" s="20"/>
    </row>
    <row r="69" spans="1:33">
      <c r="A69" s="16">
        <v>30892</v>
      </c>
      <c r="B69" s="16">
        <v>2012</v>
      </c>
      <c r="C69" s="16">
        <v>12</v>
      </c>
      <c r="D69" s="16">
        <v>6</v>
      </c>
      <c r="E69" s="16">
        <v>34.14</v>
      </c>
      <c r="F69" s="16">
        <v>15.11</v>
      </c>
      <c r="G69" s="16">
        <v>0</v>
      </c>
      <c r="H69" s="16">
        <v>17.12</v>
      </c>
      <c r="I69" s="16">
        <v>4.67</v>
      </c>
      <c r="J69" s="16">
        <v>88.2</v>
      </c>
      <c r="K69" s="16">
        <v>19.88</v>
      </c>
      <c r="L69" s="16">
        <v>5.42</v>
      </c>
      <c r="M69" s="16">
        <v>11.95</v>
      </c>
      <c r="N69" s="16">
        <v>-18</v>
      </c>
      <c r="O69" s="16">
        <v>0</v>
      </c>
      <c r="P69" s="16">
        <v>1.4</v>
      </c>
      <c r="Q69" s="16">
        <v>2.8</v>
      </c>
      <c r="R69" s="16">
        <v>1.4</v>
      </c>
      <c r="S69" s="16">
        <v>15.5</v>
      </c>
      <c r="T69" s="16">
        <v>1621</v>
      </c>
      <c r="U69" s="16">
        <v>24.63</v>
      </c>
      <c r="V69" s="16">
        <v>54.04</v>
      </c>
      <c r="W69" s="19"/>
      <c r="X69" s="20">
        <f t="shared" ref="X69:X132" si="44">X68+1</f>
        <v>41249</v>
      </c>
      <c r="Y69" s="20"/>
      <c r="Z69" s="20">
        <f t="shared" ref="Z69" si="45">X69</f>
        <v>41249</v>
      </c>
      <c r="AA69" s="17">
        <f>AVERAGE(U63:U69)</f>
        <v>21.022857142857141</v>
      </c>
      <c r="AB69" s="17">
        <f>AVERAGE(V63:V69)</f>
        <v>62.447142857142865</v>
      </c>
      <c r="AC69" s="17">
        <f t="shared" ref="AC69" si="46">AVERAGE(R63:R69)</f>
        <v>1.0585714285714285</v>
      </c>
      <c r="AD69" s="17">
        <f t="shared" ref="AD69" si="47">AVERAGE(H63:H69)</f>
        <v>18.071428571428573</v>
      </c>
      <c r="AE69" s="17">
        <f t="shared" ref="AE69" si="48">SUM(L63:L69)</f>
        <v>30.1</v>
      </c>
      <c r="AF69" s="17">
        <f t="shared" ref="AF69" si="49">SUM(G63:G69)</f>
        <v>2.6</v>
      </c>
      <c r="AG69" s="17">
        <f t="shared" ref="AG69" si="50">AVERAGE(I63:I69)</f>
        <v>2.6814285714285715</v>
      </c>
    </row>
    <row r="70" spans="1:33">
      <c r="A70" s="16">
        <v>30892</v>
      </c>
      <c r="B70" s="16">
        <v>2012</v>
      </c>
      <c r="C70" s="16">
        <v>12</v>
      </c>
      <c r="D70" s="16">
        <v>7</v>
      </c>
      <c r="E70" s="16">
        <v>34.700000000000003</v>
      </c>
      <c r="F70" s="16">
        <v>13.86</v>
      </c>
      <c r="G70" s="16">
        <v>0</v>
      </c>
      <c r="H70" s="16">
        <v>26.97</v>
      </c>
      <c r="I70" s="16">
        <v>2.5499999999999998</v>
      </c>
      <c r="J70" s="16">
        <v>90.4</v>
      </c>
      <c r="K70" s="16">
        <v>12.96</v>
      </c>
      <c r="L70" s="16">
        <v>6.87</v>
      </c>
      <c r="M70" s="16">
        <v>13.61</v>
      </c>
      <c r="N70" s="16">
        <v>-16.5</v>
      </c>
      <c r="O70" s="16">
        <v>0</v>
      </c>
      <c r="P70" s="16">
        <v>1.33</v>
      </c>
      <c r="Q70" s="16">
        <v>3.16</v>
      </c>
      <c r="R70" s="16">
        <v>1.82</v>
      </c>
      <c r="S70" s="16">
        <v>10.55</v>
      </c>
      <c r="T70" s="16">
        <v>1441</v>
      </c>
      <c r="U70" s="16">
        <v>24.28</v>
      </c>
      <c r="V70" s="16">
        <v>51.68</v>
      </c>
      <c r="W70" s="19"/>
      <c r="X70" s="20">
        <f t="shared" si="44"/>
        <v>41250</v>
      </c>
      <c r="Y70" s="20"/>
    </row>
    <row r="71" spans="1:33">
      <c r="A71" s="16">
        <v>30892</v>
      </c>
      <c r="B71" s="16">
        <v>2012</v>
      </c>
      <c r="C71" s="16">
        <v>12</v>
      </c>
      <c r="D71" s="16">
        <v>8</v>
      </c>
      <c r="E71" s="16">
        <v>35.4</v>
      </c>
      <c r="F71" s="16">
        <v>10.79</v>
      </c>
      <c r="G71" s="16">
        <v>0</v>
      </c>
      <c r="H71" s="16">
        <v>28.18</v>
      </c>
      <c r="I71" s="16">
        <v>2.2999999999999998</v>
      </c>
      <c r="J71" s="16">
        <v>95.2</v>
      </c>
      <c r="K71" s="16">
        <v>9.4</v>
      </c>
      <c r="L71" s="16">
        <v>7.5</v>
      </c>
      <c r="M71" s="16">
        <v>13.71</v>
      </c>
      <c r="N71" s="16">
        <v>-15.5</v>
      </c>
      <c r="O71" s="16">
        <v>0</v>
      </c>
      <c r="P71" s="16">
        <v>1.06</v>
      </c>
      <c r="Q71" s="16">
        <v>3.26</v>
      </c>
      <c r="R71" s="16">
        <v>2.2000000000000002</v>
      </c>
      <c r="S71" s="16">
        <v>10.17</v>
      </c>
      <c r="T71" s="16">
        <v>1425</v>
      </c>
      <c r="U71" s="16">
        <v>23.1</v>
      </c>
      <c r="V71" s="16">
        <v>52.3</v>
      </c>
      <c r="W71" s="19"/>
      <c r="X71" s="20">
        <f t="shared" si="44"/>
        <v>41251</v>
      </c>
      <c r="Y71" s="20"/>
    </row>
    <row r="72" spans="1:33">
      <c r="A72" s="16">
        <v>30892</v>
      </c>
      <c r="B72" s="16">
        <v>2012</v>
      </c>
      <c r="C72" s="16">
        <v>12</v>
      </c>
      <c r="D72" s="16">
        <v>9</v>
      </c>
      <c r="E72" s="16">
        <v>36.42</v>
      </c>
      <c r="F72" s="16">
        <v>8.2899999999999991</v>
      </c>
      <c r="G72" s="16">
        <v>0</v>
      </c>
      <c r="H72" s="16">
        <v>29.94</v>
      </c>
      <c r="I72" s="16">
        <v>2.61</v>
      </c>
      <c r="J72" s="16">
        <v>93.2</v>
      </c>
      <c r="K72" s="16">
        <v>6.49</v>
      </c>
      <c r="L72" s="16">
        <v>8.36</v>
      </c>
      <c r="M72" s="16">
        <v>13.84</v>
      </c>
      <c r="N72" s="16">
        <v>-14.5</v>
      </c>
      <c r="O72" s="16">
        <v>0</v>
      </c>
      <c r="P72" s="16">
        <v>0.79</v>
      </c>
      <c r="Q72" s="16">
        <v>3.38</v>
      </c>
      <c r="R72" s="16">
        <v>2.58</v>
      </c>
      <c r="S72" s="16">
        <v>12.87</v>
      </c>
      <c r="T72" s="16">
        <v>1544</v>
      </c>
      <c r="U72" s="16">
        <v>22.36</v>
      </c>
      <c r="V72" s="16">
        <v>49.85</v>
      </c>
      <c r="W72" s="19"/>
      <c r="X72" s="20">
        <f t="shared" si="44"/>
        <v>41252</v>
      </c>
      <c r="Y72" s="20"/>
    </row>
    <row r="73" spans="1:33">
      <c r="A73" s="16">
        <v>30892</v>
      </c>
      <c r="B73" s="16">
        <v>2012</v>
      </c>
      <c r="C73" s="16">
        <v>12</v>
      </c>
      <c r="D73" s="16">
        <v>10</v>
      </c>
      <c r="E73" s="16">
        <v>29.31</v>
      </c>
      <c r="F73" s="16">
        <v>14.09</v>
      </c>
      <c r="G73" s="16">
        <v>0</v>
      </c>
      <c r="H73" s="16">
        <v>11.74</v>
      </c>
      <c r="I73" s="16">
        <v>2.99</v>
      </c>
      <c r="J73" s="16">
        <v>74.5</v>
      </c>
      <c r="K73" s="16">
        <v>10.45</v>
      </c>
      <c r="L73" s="16">
        <v>3.88</v>
      </c>
      <c r="M73" s="16">
        <v>10.88</v>
      </c>
      <c r="N73" s="16">
        <v>-19.5</v>
      </c>
      <c r="O73" s="16">
        <v>0</v>
      </c>
      <c r="P73" s="16">
        <v>1.05</v>
      </c>
      <c r="Q73" s="16">
        <v>2.54</v>
      </c>
      <c r="R73" s="16">
        <v>1.49</v>
      </c>
      <c r="S73" s="16">
        <v>11.82</v>
      </c>
      <c r="T73" s="16">
        <v>1002</v>
      </c>
      <c r="U73" s="16">
        <v>21.7</v>
      </c>
      <c r="V73" s="16">
        <v>42.48</v>
      </c>
      <c r="W73" s="19"/>
      <c r="X73" s="20">
        <f t="shared" si="44"/>
        <v>41253</v>
      </c>
      <c r="Y73" s="20"/>
    </row>
    <row r="74" spans="1:33">
      <c r="A74" s="19">
        <v>30892</v>
      </c>
      <c r="B74" s="19">
        <v>2012</v>
      </c>
      <c r="C74" s="19">
        <v>12</v>
      </c>
      <c r="D74" s="19">
        <v>11</v>
      </c>
      <c r="E74" s="19">
        <v>29.25</v>
      </c>
      <c r="F74" s="19">
        <v>11.58</v>
      </c>
      <c r="G74" s="19">
        <v>0</v>
      </c>
      <c r="H74" s="19">
        <v>20.149999999999999</v>
      </c>
      <c r="I74" s="19">
        <v>3.22</v>
      </c>
      <c r="J74" s="19">
        <v>90.2</v>
      </c>
      <c r="K74" s="19">
        <v>26.53</v>
      </c>
      <c r="L74" s="19">
        <v>5.14</v>
      </c>
      <c r="M74" s="19">
        <v>11.64</v>
      </c>
      <c r="N74" s="19">
        <v>-18.5</v>
      </c>
      <c r="O74" s="19">
        <v>0</v>
      </c>
      <c r="P74" s="19">
        <v>1.29</v>
      </c>
      <c r="Q74" s="19">
        <v>2.69</v>
      </c>
      <c r="R74" s="19">
        <v>1.4</v>
      </c>
      <c r="S74" s="19">
        <v>8.82</v>
      </c>
      <c r="T74" s="19">
        <v>1247</v>
      </c>
      <c r="U74" s="19">
        <v>20.420000000000002</v>
      </c>
      <c r="V74" s="19">
        <v>58.37</v>
      </c>
      <c r="W74" s="19"/>
      <c r="X74" s="20">
        <f t="shared" si="44"/>
        <v>41254</v>
      </c>
      <c r="Y74" s="20"/>
    </row>
    <row r="75" spans="1:33">
      <c r="A75" s="16">
        <v>30892</v>
      </c>
      <c r="B75" s="16">
        <v>2012</v>
      </c>
      <c r="C75" s="16">
        <v>12</v>
      </c>
      <c r="D75" s="16">
        <v>12</v>
      </c>
      <c r="E75" s="16">
        <v>29.68</v>
      </c>
      <c r="F75" s="16">
        <v>16.95</v>
      </c>
      <c r="G75" s="16">
        <v>0</v>
      </c>
      <c r="H75" s="16">
        <v>19.7</v>
      </c>
      <c r="I75" s="16">
        <v>3.36</v>
      </c>
      <c r="J75" s="16">
        <v>84.6</v>
      </c>
      <c r="K75" s="16">
        <v>33.29</v>
      </c>
      <c r="L75" s="16">
        <v>5.08</v>
      </c>
      <c r="M75" s="16">
        <v>13.54</v>
      </c>
      <c r="N75" s="16">
        <v>-23</v>
      </c>
      <c r="O75" s="16">
        <v>0</v>
      </c>
      <c r="P75" s="16">
        <v>1.64</v>
      </c>
      <c r="Q75" s="16">
        <v>2.96</v>
      </c>
      <c r="R75" s="16">
        <v>1.33</v>
      </c>
      <c r="S75" s="16">
        <v>8.6</v>
      </c>
      <c r="T75" s="16">
        <v>859</v>
      </c>
      <c r="U75" s="16">
        <v>23.32</v>
      </c>
      <c r="V75" s="16">
        <v>58.94</v>
      </c>
      <c r="W75" s="19"/>
      <c r="X75" s="20">
        <f t="shared" si="44"/>
        <v>41255</v>
      </c>
      <c r="Y75" s="20"/>
    </row>
    <row r="76" spans="1:33">
      <c r="A76" s="16">
        <v>30892</v>
      </c>
      <c r="B76" s="16">
        <v>2012</v>
      </c>
      <c r="C76" s="16">
        <v>12</v>
      </c>
      <c r="D76" s="16">
        <v>13</v>
      </c>
      <c r="E76" s="16">
        <v>29.22</v>
      </c>
      <c r="F76" s="16">
        <v>16.23</v>
      </c>
      <c r="G76" s="16">
        <v>5.8</v>
      </c>
      <c r="H76" s="16">
        <v>13.43</v>
      </c>
      <c r="I76" s="16">
        <v>2.19</v>
      </c>
      <c r="J76" s="16">
        <v>95.2</v>
      </c>
      <c r="K76" s="16">
        <v>36.450000000000003</v>
      </c>
      <c r="L76" s="16">
        <v>3.41</v>
      </c>
      <c r="M76" s="16">
        <v>11.24</v>
      </c>
      <c r="N76" s="16">
        <v>-21</v>
      </c>
      <c r="O76" s="16">
        <v>0</v>
      </c>
      <c r="P76" s="16">
        <v>1.83</v>
      </c>
      <c r="Q76" s="16">
        <v>2.58</v>
      </c>
      <c r="R76" s="16">
        <v>0.75</v>
      </c>
      <c r="S76" s="16">
        <v>11.3</v>
      </c>
      <c r="T76" s="16">
        <v>1401</v>
      </c>
      <c r="U76" s="16">
        <v>22.73</v>
      </c>
      <c r="V76" s="16">
        <v>65.83</v>
      </c>
      <c r="W76" s="19"/>
      <c r="X76" s="20">
        <f t="shared" si="44"/>
        <v>41256</v>
      </c>
      <c r="Y76" s="20"/>
      <c r="Z76" s="20">
        <f t="shared" ref="Z76" si="51">X76</f>
        <v>41256</v>
      </c>
      <c r="AA76" s="17">
        <f>AVERAGE(U70:U76)</f>
        <v>22.55857142857143</v>
      </c>
      <c r="AB76" s="17">
        <f>AVERAGE(V70:V76)</f>
        <v>54.207142857142856</v>
      </c>
      <c r="AC76" s="17">
        <f t="shared" ref="AC76" si="52">AVERAGE(R70:R76)</f>
        <v>1.6528571428571428</v>
      </c>
      <c r="AD76" s="17">
        <f t="shared" ref="AD76" si="53">AVERAGE(H70:H76)</f>
        <v>21.444285714285712</v>
      </c>
      <c r="AE76" s="17">
        <f t="shared" ref="AE76" si="54">SUM(L70:L76)</f>
        <v>40.239999999999995</v>
      </c>
      <c r="AF76" s="17">
        <f t="shared" ref="AF76" si="55">SUM(G70:G76)</f>
        <v>5.8</v>
      </c>
      <c r="AG76" s="17">
        <f t="shared" ref="AG76" si="56">AVERAGE(I70:I76)</f>
        <v>2.745714285714286</v>
      </c>
    </row>
    <row r="77" spans="1:33">
      <c r="A77" s="16">
        <v>30892</v>
      </c>
      <c r="B77" s="16">
        <v>2012</v>
      </c>
      <c r="C77" s="16">
        <v>12</v>
      </c>
      <c r="D77" s="16">
        <v>14</v>
      </c>
      <c r="E77" s="16">
        <v>27.57</v>
      </c>
      <c r="F77" s="16">
        <v>17.12</v>
      </c>
      <c r="G77" s="16">
        <v>1</v>
      </c>
      <c r="H77" s="16">
        <v>11.81</v>
      </c>
      <c r="I77" s="16">
        <v>1.58</v>
      </c>
      <c r="J77" s="16">
        <v>95.9</v>
      </c>
      <c r="K77" s="16">
        <v>49.57</v>
      </c>
      <c r="L77" s="16">
        <v>2.44</v>
      </c>
      <c r="M77" s="16">
        <v>9.9600000000000009</v>
      </c>
      <c r="N77" s="16">
        <v>-21</v>
      </c>
      <c r="O77" s="16">
        <v>0</v>
      </c>
      <c r="P77" s="16">
        <v>1.98</v>
      </c>
      <c r="Q77" s="16">
        <v>2.36</v>
      </c>
      <c r="R77" s="16">
        <v>0.38</v>
      </c>
      <c r="S77" s="16">
        <v>9.0500000000000007</v>
      </c>
      <c r="T77" s="16">
        <v>1134</v>
      </c>
      <c r="U77" s="16">
        <v>22.35</v>
      </c>
      <c r="V77" s="16">
        <v>72.739999999999995</v>
      </c>
      <c r="W77" s="19"/>
      <c r="X77" s="20">
        <f t="shared" si="44"/>
        <v>41257</v>
      </c>
      <c r="Y77" s="20"/>
    </row>
    <row r="78" spans="1:33">
      <c r="A78" s="16">
        <v>30892</v>
      </c>
      <c r="B78" s="16">
        <v>2012</v>
      </c>
      <c r="C78" s="16">
        <v>12</v>
      </c>
      <c r="D78" s="16">
        <v>15</v>
      </c>
      <c r="E78" s="16">
        <v>29.55</v>
      </c>
      <c r="F78" s="16">
        <v>17.05</v>
      </c>
      <c r="G78" s="16">
        <v>7.6</v>
      </c>
      <c r="H78" s="16">
        <v>21.82</v>
      </c>
      <c r="I78" s="16">
        <v>2.1800000000000002</v>
      </c>
      <c r="J78" s="16">
        <v>95</v>
      </c>
      <c r="K78" s="16">
        <v>37.44</v>
      </c>
      <c r="L78" s="16">
        <v>4.71</v>
      </c>
      <c r="M78" s="16">
        <v>12.3</v>
      </c>
      <c r="N78" s="16">
        <v>-21.5</v>
      </c>
      <c r="O78" s="16">
        <v>0</v>
      </c>
      <c r="P78" s="16">
        <v>1.85</v>
      </c>
      <c r="Q78" s="16">
        <v>2.77</v>
      </c>
      <c r="R78" s="16">
        <v>0.91</v>
      </c>
      <c r="S78" s="16">
        <v>9.65</v>
      </c>
      <c r="T78" s="16">
        <v>2159</v>
      </c>
      <c r="U78" s="16">
        <v>23.3</v>
      </c>
      <c r="V78" s="16">
        <v>66.22</v>
      </c>
      <c r="W78" s="19"/>
      <c r="X78" s="20">
        <f t="shared" si="44"/>
        <v>41258</v>
      </c>
      <c r="Y78" s="20"/>
    </row>
    <row r="79" spans="1:33">
      <c r="A79" s="16">
        <v>30892</v>
      </c>
      <c r="B79" s="16">
        <v>2012</v>
      </c>
      <c r="C79" s="16">
        <v>12</v>
      </c>
      <c r="D79" s="16">
        <v>16</v>
      </c>
      <c r="E79" s="16">
        <v>31.3</v>
      </c>
      <c r="F79" s="16">
        <v>15.34</v>
      </c>
      <c r="G79" s="16">
        <v>8.6</v>
      </c>
      <c r="H79" s="16">
        <v>27.37</v>
      </c>
      <c r="I79" s="16">
        <v>1.26</v>
      </c>
      <c r="J79" s="16">
        <v>92.1</v>
      </c>
      <c r="K79" s="16">
        <v>23.04</v>
      </c>
      <c r="L79" s="16">
        <v>5.72</v>
      </c>
      <c r="M79" s="16">
        <v>13.25</v>
      </c>
      <c r="N79" s="16">
        <v>-21.5</v>
      </c>
      <c r="O79" s="16">
        <v>0</v>
      </c>
      <c r="P79" s="16">
        <v>1.63</v>
      </c>
      <c r="Q79" s="16">
        <v>2.97</v>
      </c>
      <c r="R79" s="16">
        <v>1.34</v>
      </c>
      <c r="S79" s="16">
        <v>6.13</v>
      </c>
      <c r="T79" s="16">
        <v>35</v>
      </c>
      <c r="U79" s="16">
        <v>23.32</v>
      </c>
      <c r="V79" s="16">
        <v>57.57</v>
      </c>
      <c r="W79" s="19"/>
      <c r="X79" s="20">
        <f t="shared" si="44"/>
        <v>41259</v>
      </c>
      <c r="Y79" s="20"/>
    </row>
    <row r="80" spans="1:33">
      <c r="A80" s="16">
        <v>30892</v>
      </c>
      <c r="B80" s="16">
        <v>2012</v>
      </c>
      <c r="C80" s="16">
        <v>12</v>
      </c>
      <c r="D80" s="16">
        <v>17</v>
      </c>
      <c r="E80" s="16">
        <v>33.75</v>
      </c>
      <c r="F80" s="16">
        <v>15.47</v>
      </c>
      <c r="G80" s="16">
        <v>3.2</v>
      </c>
      <c r="H80" s="16">
        <v>29.49</v>
      </c>
      <c r="I80" s="16">
        <v>1.95</v>
      </c>
      <c r="J80" s="16">
        <v>94.4</v>
      </c>
      <c r="K80" s="16">
        <v>16.809999999999999</v>
      </c>
      <c r="L80" s="16">
        <v>7.03</v>
      </c>
      <c r="M80" s="16">
        <v>15.05</v>
      </c>
      <c r="N80" s="16">
        <v>-21</v>
      </c>
      <c r="O80" s="16">
        <v>0</v>
      </c>
      <c r="P80" s="16">
        <v>1.44</v>
      </c>
      <c r="Q80" s="16">
        <v>3.36</v>
      </c>
      <c r="R80" s="16">
        <v>1.92</v>
      </c>
      <c r="S80" s="16">
        <v>8.6</v>
      </c>
      <c r="T80" s="16">
        <v>1607</v>
      </c>
      <c r="U80" s="16">
        <v>24.61</v>
      </c>
      <c r="V80" s="16">
        <v>55.61</v>
      </c>
      <c r="W80" s="19"/>
      <c r="X80" s="20">
        <f t="shared" si="44"/>
        <v>41260</v>
      </c>
      <c r="Y80" s="20"/>
    </row>
    <row r="81" spans="1:33">
      <c r="A81" s="16">
        <v>30892</v>
      </c>
      <c r="B81" s="16">
        <v>2012</v>
      </c>
      <c r="C81" s="16">
        <v>12</v>
      </c>
      <c r="D81" s="16">
        <v>18</v>
      </c>
      <c r="E81" s="16">
        <v>34.67</v>
      </c>
      <c r="F81" s="16">
        <v>13.96</v>
      </c>
      <c r="G81" s="16">
        <v>1.2</v>
      </c>
      <c r="H81" s="16">
        <v>29.28</v>
      </c>
      <c r="I81" s="16">
        <v>1.4</v>
      </c>
      <c r="J81" s="16">
        <v>90.9</v>
      </c>
      <c r="K81" s="16">
        <v>13.58</v>
      </c>
      <c r="L81" s="16">
        <v>6.61</v>
      </c>
      <c r="M81" s="16">
        <v>14.8</v>
      </c>
      <c r="N81" s="16">
        <v>-20.5</v>
      </c>
      <c r="O81" s="16">
        <v>0</v>
      </c>
      <c r="P81" s="16">
        <v>1.43</v>
      </c>
      <c r="Q81" s="16">
        <v>3.35</v>
      </c>
      <c r="R81" s="16">
        <v>1.92</v>
      </c>
      <c r="S81" s="16">
        <v>7.85</v>
      </c>
      <c r="T81" s="16">
        <v>1454</v>
      </c>
      <c r="U81" s="16">
        <v>24.32</v>
      </c>
      <c r="V81" s="16">
        <v>52.24</v>
      </c>
      <c r="W81" s="19"/>
      <c r="X81" s="20">
        <f t="shared" si="44"/>
        <v>41261</v>
      </c>
      <c r="Y81" s="20"/>
    </row>
    <row r="82" spans="1:33">
      <c r="A82" s="16">
        <v>30892</v>
      </c>
      <c r="B82" s="16">
        <v>2012</v>
      </c>
      <c r="C82" s="16">
        <v>12</v>
      </c>
      <c r="D82" s="16">
        <v>19</v>
      </c>
      <c r="E82" s="16">
        <v>34.369999999999997</v>
      </c>
      <c r="F82" s="16">
        <v>15.17</v>
      </c>
      <c r="G82" s="16">
        <v>1.4</v>
      </c>
      <c r="H82" s="16">
        <v>21.47</v>
      </c>
      <c r="I82" s="16">
        <v>2.4</v>
      </c>
      <c r="J82" s="16">
        <v>92.5</v>
      </c>
      <c r="K82" s="16">
        <v>20.9</v>
      </c>
      <c r="L82" s="16">
        <v>5.29</v>
      </c>
      <c r="M82" s="16">
        <v>13.45</v>
      </c>
      <c r="N82" s="16">
        <v>-20.5</v>
      </c>
      <c r="O82" s="16">
        <v>0</v>
      </c>
      <c r="P82" s="16">
        <v>1.66</v>
      </c>
      <c r="Q82" s="16">
        <v>3.05</v>
      </c>
      <c r="R82" s="16">
        <v>1.39</v>
      </c>
      <c r="S82" s="16">
        <v>14.15</v>
      </c>
      <c r="T82" s="16">
        <v>1939</v>
      </c>
      <c r="U82" s="16">
        <v>24.77</v>
      </c>
      <c r="V82" s="16">
        <v>56.7</v>
      </c>
      <c r="W82" s="19"/>
      <c r="X82" s="20">
        <f t="shared" si="44"/>
        <v>41262</v>
      </c>
      <c r="Y82" s="20"/>
    </row>
    <row r="83" spans="1:33">
      <c r="A83" s="16">
        <v>30892</v>
      </c>
      <c r="B83" s="16">
        <v>2012</v>
      </c>
      <c r="C83" s="16">
        <v>12</v>
      </c>
      <c r="D83" s="16">
        <v>20</v>
      </c>
      <c r="E83" s="16">
        <v>34.81</v>
      </c>
      <c r="F83" s="16">
        <v>16.43</v>
      </c>
      <c r="G83" s="16">
        <v>1.2</v>
      </c>
      <c r="H83" s="16">
        <v>29.49</v>
      </c>
      <c r="I83" s="16">
        <v>1.63</v>
      </c>
      <c r="J83" s="16">
        <v>94.2</v>
      </c>
      <c r="K83" s="16">
        <v>15.2</v>
      </c>
      <c r="L83" s="16">
        <v>6.09</v>
      </c>
      <c r="M83" s="16">
        <v>14.14</v>
      </c>
      <c r="N83" s="16">
        <v>-21.5</v>
      </c>
      <c r="O83" s="16">
        <v>0</v>
      </c>
      <c r="P83" s="16">
        <v>1.7</v>
      </c>
      <c r="Q83" s="16">
        <v>3.17</v>
      </c>
      <c r="R83" s="16">
        <v>1.47</v>
      </c>
      <c r="S83" s="16">
        <v>5.83</v>
      </c>
      <c r="T83" s="16">
        <v>150</v>
      </c>
      <c r="U83" s="16">
        <v>25.62</v>
      </c>
      <c r="V83" s="16">
        <v>54.7</v>
      </c>
      <c r="W83" s="19"/>
      <c r="X83" s="20">
        <f t="shared" si="44"/>
        <v>41263</v>
      </c>
      <c r="Y83" s="20"/>
      <c r="Z83" s="20">
        <f t="shared" ref="Z83" si="57">X83</f>
        <v>41263</v>
      </c>
      <c r="AA83" s="17">
        <f>AVERAGE(U77:U83)</f>
        <v>24.041428571428575</v>
      </c>
      <c r="AB83" s="17">
        <f>AVERAGE(V77:V83)</f>
        <v>59.397142857142853</v>
      </c>
      <c r="AC83" s="17">
        <f t="shared" ref="AC83" si="58">AVERAGE(R77:R83)</f>
        <v>1.332857142857143</v>
      </c>
      <c r="AD83" s="17">
        <f t="shared" ref="AD83" si="59">AVERAGE(H77:H83)</f>
        <v>24.390000000000004</v>
      </c>
      <c r="AE83" s="17">
        <f t="shared" ref="AE83" si="60">SUM(L77:L83)</f>
        <v>37.89</v>
      </c>
      <c r="AF83" s="17">
        <f t="shared" ref="AF83" si="61">SUM(G77:G83)</f>
        <v>24.199999999999996</v>
      </c>
      <c r="AG83" s="17">
        <f t="shared" ref="AG83" si="62">AVERAGE(I77:I83)</f>
        <v>1.7714285714285718</v>
      </c>
    </row>
    <row r="84" spans="1:33">
      <c r="A84" s="16">
        <v>30892</v>
      </c>
      <c r="B84" s="16">
        <v>2012</v>
      </c>
      <c r="C84" s="16">
        <v>12</v>
      </c>
      <c r="D84" s="16">
        <v>21</v>
      </c>
      <c r="E84" s="16">
        <v>34.409999999999997</v>
      </c>
      <c r="F84" s="16">
        <v>18.079999999999998</v>
      </c>
      <c r="G84" s="16">
        <v>0</v>
      </c>
      <c r="H84" s="16">
        <v>24.65</v>
      </c>
      <c r="I84" s="16">
        <v>1.99</v>
      </c>
      <c r="J84" s="16">
        <v>91</v>
      </c>
      <c r="K84" s="16">
        <v>21.96</v>
      </c>
      <c r="L84" s="16">
        <v>5.81</v>
      </c>
      <c r="M84" s="16">
        <v>14.69</v>
      </c>
      <c r="N84" s="16">
        <v>-24</v>
      </c>
      <c r="O84" s="16">
        <v>0</v>
      </c>
      <c r="P84" s="16">
        <v>1.83</v>
      </c>
      <c r="Q84" s="16">
        <v>3.24</v>
      </c>
      <c r="R84" s="16">
        <v>1.42</v>
      </c>
      <c r="S84" s="16">
        <v>11.37</v>
      </c>
      <c r="T84" s="16">
        <v>1646</v>
      </c>
      <c r="U84" s="16">
        <v>26.24</v>
      </c>
      <c r="V84" s="16">
        <v>56.48</v>
      </c>
      <c r="W84" s="19"/>
      <c r="X84" s="20">
        <f t="shared" si="44"/>
        <v>41264</v>
      </c>
      <c r="Y84" s="20"/>
    </row>
    <row r="85" spans="1:33">
      <c r="A85" s="16">
        <v>30892</v>
      </c>
      <c r="B85" s="16">
        <v>2012</v>
      </c>
      <c r="C85" s="16">
        <v>12</v>
      </c>
      <c r="D85" s="16">
        <v>22</v>
      </c>
      <c r="E85" s="16">
        <v>31.93</v>
      </c>
      <c r="F85" s="16">
        <v>17.68</v>
      </c>
      <c r="G85" s="16">
        <v>2.8</v>
      </c>
      <c r="H85" s="16">
        <v>12.16</v>
      </c>
      <c r="I85" s="16">
        <v>1.74</v>
      </c>
      <c r="J85" s="16">
        <v>91.1</v>
      </c>
      <c r="K85" s="16">
        <v>33.72</v>
      </c>
      <c r="L85" s="16">
        <v>3.05</v>
      </c>
      <c r="M85" s="16">
        <v>12.69</v>
      </c>
      <c r="N85" s="16">
        <v>-24</v>
      </c>
      <c r="O85" s="16">
        <v>0</v>
      </c>
      <c r="P85" s="16">
        <v>1.87</v>
      </c>
      <c r="Q85" s="16">
        <v>2.82</v>
      </c>
      <c r="R85" s="16">
        <v>0.95</v>
      </c>
      <c r="S85" s="16">
        <v>11.3</v>
      </c>
      <c r="T85" s="16">
        <v>1326</v>
      </c>
      <c r="U85" s="16">
        <v>24.81</v>
      </c>
      <c r="V85" s="16">
        <v>62.41</v>
      </c>
      <c r="W85" s="19"/>
      <c r="X85" s="20">
        <f t="shared" si="44"/>
        <v>41265</v>
      </c>
      <c r="Y85" s="20"/>
    </row>
    <row r="86" spans="1:33">
      <c r="A86" s="16">
        <v>30892</v>
      </c>
      <c r="B86" s="16">
        <v>2012</v>
      </c>
      <c r="C86" s="16">
        <v>12</v>
      </c>
      <c r="D86" s="16">
        <v>23</v>
      </c>
      <c r="E86" s="16">
        <v>34.21</v>
      </c>
      <c r="F86" s="16">
        <v>15.93</v>
      </c>
      <c r="G86" s="16">
        <v>0</v>
      </c>
      <c r="H86" s="16">
        <v>21.91</v>
      </c>
      <c r="I86" s="16">
        <v>1.3</v>
      </c>
      <c r="J86" s="16">
        <v>94.1</v>
      </c>
      <c r="K86" s="16">
        <v>26.41</v>
      </c>
      <c r="L86" s="16">
        <v>5.0999999999999996</v>
      </c>
      <c r="M86" s="16">
        <v>14.27</v>
      </c>
      <c r="N86" s="16">
        <v>-21.5</v>
      </c>
      <c r="O86" s="16">
        <v>0</v>
      </c>
      <c r="P86" s="16">
        <v>1.86</v>
      </c>
      <c r="Q86" s="16">
        <v>3.16</v>
      </c>
      <c r="R86" s="16">
        <v>1.31</v>
      </c>
      <c r="S86" s="16">
        <v>8.15</v>
      </c>
      <c r="T86" s="16">
        <v>1439</v>
      </c>
      <c r="U86" s="16">
        <v>25.07</v>
      </c>
      <c r="V86" s="16">
        <v>60.26</v>
      </c>
      <c r="W86" s="19"/>
      <c r="X86" s="20">
        <f t="shared" si="44"/>
        <v>41266</v>
      </c>
      <c r="Y86" s="20"/>
    </row>
    <row r="87" spans="1:33">
      <c r="A87" s="16">
        <v>30892</v>
      </c>
      <c r="B87" s="16">
        <v>2012</v>
      </c>
      <c r="C87" s="16">
        <v>12</v>
      </c>
      <c r="D87" s="16">
        <v>24</v>
      </c>
      <c r="E87" s="16">
        <v>31.23</v>
      </c>
      <c r="F87" s="16">
        <v>16.03</v>
      </c>
      <c r="G87" s="16">
        <v>6.2</v>
      </c>
      <c r="H87" s="16">
        <v>15.91</v>
      </c>
      <c r="I87" s="16">
        <v>2.57</v>
      </c>
      <c r="J87" s="16">
        <v>91.9</v>
      </c>
      <c r="K87" s="16">
        <v>32.700000000000003</v>
      </c>
      <c r="L87" s="16">
        <v>4.08</v>
      </c>
      <c r="M87" s="16">
        <v>14.24</v>
      </c>
      <c r="N87" s="16">
        <v>-23.5</v>
      </c>
      <c r="O87" s="16">
        <v>0</v>
      </c>
      <c r="P87" s="16">
        <v>1.88</v>
      </c>
      <c r="Q87" s="16">
        <v>3.1</v>
      </c>
      <c r="R87" s="16">
        <v>1.22</v>
      </c>
      <c r="S87" s="16">
        <v>10.1</v>
      </c>
      <c r="T87" s="16">
        <v>1153</v>
      </c>
      <c r="U87" s="16">
        <v>23.63</v>
      </c>
      <c r="V87" s="16">
        <v>62.3</v>
      </c>
      <c r="W87" s="19"/>
      <c r="X87" s="20">
        <f t="shared" si="44"/>
        <v>41267</v>
      </c>
      <c r="Y87" s="20"/>
    </row>
    <row r="88" spans="1:33">
      <c r="A88" s="16">
        <v>30892</v>
      </c>
      <c r="B88" s="16">
        <v>2012</v>
      </c>
      <c r="C88" s="16">
        <v>12</v>
      </c>
      <c r="D88" s="16">
        <v>25</v>
      </c>
      <c r="E88" s="16">
        <v>29.06</v>
      </c>
      <c r="F88" s="16">
        <v>15.87</v>
      </c>
      <c r="G88" s="16">
        <v>0</v>
      </c>
      <c r="H88" s="16">
        <v>23.3</v>
      </c>
      <c r="I88" s="16">
        <v>1.8</v>
      </c>
      <c r="J88" s="16">
        <v>95</v>
      </c>
      <c r="K88" s="16">
        <v>27.82</v>
      </c>
      <c r="L88" s="16">
        <v>4.91</v>
      </c>
      <c r="M88" s="16">
        <v>11.27</v>
      </c>
      <c r="N88" s="16">
        <v>-20</v>
      </c>
      <c r="O88" s="16">
        <v>0</v>
      </c>
      <c r="P88" s="16">
        <v>1.68</v>
      </c>
      <c r="Q88" s="16">
        <v>2.61</v>
      </c>
      <c r="R88" s="16">
        <v>0.93</v>
      </c>
      <c r="S88" s="16">
        <v>7.02</v>
      </c>
      <c r="T88" s="16">
        <v>1425</v>
      </c>
      <c r="U88" s="16">
        <v>22.47</v>
      </c>
      <c r="V88" s="16">
        <v>61.41</v>
      </c>
      <c r="W88" s="19"/>
      <c r="X88" s="20">
        <f t="shared" si="44"/>
        <v>41268</v>
      </c>
      <c r="Y88" s="20"/>
    </row>
    <row r="89" spans="1:33">
      <c r="A89" s="16">
        <v>30892</v>
      </c>
      <c r="B89" s="16">
        <v>2012</v>
      </c>
      <c r="C89" s="16">
        <v>12</v>
      </c>
      <c r="D89" s="16">
        <v>26</v>
      </c>
      <c r="E89" s="16">
        <v>32.46</v>
      </c>
      <c r="F89" s="16">
        <v>14.81</v>
      </c>
      <c r="G89" s="16">
        <v>0</v>
      </c>
      <c r="H89" s="16">
        <v>29.52</v>
      </c>
      <c r="I89" s="16">
        <v>1.24</v>
      </c>
      <c r="J89" s="16">
        <v>95.6</v>
      </c>
      <c r="K89" s="16">
        <v>24.82</v>
      </c>
      <c r="L89" s="16">
        <v>5.9</v>
      </c>
      <c r="M89" s="16">
        <v>13.1</v>
      </c>
      <c r="N89" s="16">
        <v>-20.5</v>
      </c>
      <c r="O89" s="16">
        <v>0</v>
      </c>
      <c r="P89" s="16">
        <v>1.64</v>
      </c>
      <c r="Q89" s="16">
        <v>2.96</v>
      </c>
      <c r="R89" s="16">
        <v>1.32</v>
      </c>
      <c r="S89" s="16">
        <v>6.2</v>
      </c>
      <c r="T89" s="16">
        <v>1039</v>
      </c>
      <c r="U89" s="16">
        <v>23.64</v>
      </c>
      <c r="V89" s="16">
        <v>60.21</v>
      </c>
      <c r="W89" s="19"/>
      <c r="X89" s="20">
        <f t="shared" si="44"/>
        <v>41269</v>
      </c>
      <c r="Y89" s="20"/>
    </row>
    <row r="90" spans="1:33">
      <c r="A90" s="16">
        <v>30892</v>
      </c>
      <c r="B90" s="16">
        <v>2012</v>
      </c>
      <c r="C90" s="16">
        <v>12</v>
      </c>
      <c r="D90" s="16">
        <v>27</v>
      </c>
      <c r="E90" s="16">
        <v>36.47</v>
      </c>
      <c r="F90" s="16">
        <v>16.3</v>
      </c>
      <c r="G90" s="16">
        <v>0</v>
      </c>
      <c r="H90" s="16">
        <v>29.68</v>
      </c>
      <c r="I90" s="16">
        <v>1.99</v>
      </c>
      <c r="J90" s="16">
        <v>92.3</v>
      </c>
      <c r="K90" s="16">
        <v>16.98</v>
      </c>
      <c r="L90" s="16">
        <v>7.19</v>
      </c>
      <c r="M90" s="16">
        <v>15.83</v>
      </c>
      <c r="N90" s="16">
        <v>-21.5</v>
      </c>
      <c r="O90" s="16">
        <v>0</v>
      </c>
      <c r="P90" s="16">
        <v>1.61</v>
      </c>
      <c r="Q90" s="16">
        <v>3.59</v>
      </c>
      <c r="R90" s="16">
        <v>1.99</v>
      </c>
      <c r="S90" s="16">
        <v>8.07</v>
      </c>
      <c r="T90" s="16">
        <v>1601</v>
      </c>
      <c r="U90" s="16">
        <v>26.39</v>
      </c>
      <c r="V90" s="16">
        <v>54.64</v>
      </c>
      <c r="W90" s="19"/>
      <c r="X90" s="20">
        <f t="shared" si="44"/>
        <v>41270</v>
      </c>
      <c r="Y90" s="20"/>
      <c r="Z90" s="20">
        <f t="shared" ref="Z90" si="63">X90</f>
        <v>41270</v>
      </c>
      <c r="AA90" s="17">
        <f>AVERAGE(U84:U90)</f>
        <v>24.607142857142858</v>
      </c>
      <c r="AB90" s="17">
        <f>AVERAGE(V84:V90)</f>
        <v>59.67285714285714</v>
      </c>
      <c r="AC90" s="17">
        <f t="shared" ref="AC90" si="64">AVERAGE(R84:R90)</f>
        <v>1.3057142857142858</v>
      </c>
      <c r="AD90" s="17">
        <f t="shared" ref="AD90" si="65">AVERAGE(H84:H90)</f>
        <v>22.447142857142858</v>
      </c>
      <c r="AE90" s="17">
        <f t="shared" ref="AE90" si="66">SUM(L84:L90)</f>
        <v>36.04</v>
      </c>
      <c r="AF90" s="17">
        <f t="shared" ref="AF90" si="67">SUM(G84:G90)</f>
        <v>9</v>
      </c>
      <c r="AG90" s="17">
        <f t="shared" ref="AG90" si="68">AVERAGE(I84:I90)</f>
        <v>1.8042857142857145</v>
      </c>
    </row>
    <row r="91" spans="1:33">
      <c r="A91" s="16">
        <v>30892</v>
      </c>
      <c r="B91" s="16">
        <v>2012</v>
      </c>
      <c r="C91" s="16">
        <v>12</v>
      </c>
      <c r="D91" s="16">
        <v>28</v>
      </c>
      <c r="E91" s="16">
        <v>36.11</v>
      </c>
      <c r="F91" s="16">
        <v>15.41</v>
      </c>
      <c r="G91" s="16">
        <v>0</v>
      </c>
      <c r="H91" s="16">
        <v>30.33</v>
      </c>
      <c r="I91" s="16">
        <v>1.74</v>
      </c>
      <c r="J91" s="16">
        <v>86.6</v>
      </c>
      <c r="K91" s="16">
        <v>11.01</v>
      </c>
      <c r="L91" s="16">
        <v>7.14</v>
      </c>
      <c r="M91" s="16">
        <v>15.08</v>
      </c>
      <c r="N91" s="16">
        <v>-22</v>
      </c>
      <c r="O91" s="16">
        <v>0</v>
      </c>
      <c r="P91" s="16">
        <v>1.27</v>
      </c>
      <c r="Q91" s="16">
        <v>3.42</v>
      </c>
      <c r="R91" s="16">
        <v>2.15</v>
      </c>
      <c r="S91" s="16">
        <v>7.7</v>
      </c>
      <c r="T91" s="16">
        <v>1333</v>
      </c>
      <c r="U91" s="16">
        <v>25.76</v>
      </c>
      <c r="V91" s="16">
        <v>48.81</v>
      </c>
      <c r="W91" s="19"/>
      <c r="X91" s="20">
        <f t="shared" si="44"/>
        <v>41271</v>
      </c>
      <c r="Y91" s="20"/>
    </row>
    <row r="92" spans="1:33">
      <c r="A92" s="16">
        <v>30892</v>
      </c>
      <c r="B92" s="16">
        <v>2012</v>
      </c>
      <c r="C92" s="16">
        <v>12</v>
      </c>
      <c r="D92" s="16">
        <v>29</v>
      </c>
      <c r="E92" s="16">
        <v>37.06</v>
      </c>
      <c r="F92" s="16">
        <v>13.66</v>
      </c>
      <c r="G92" s="16">
        <v>0</v>
      </c>
      <c r="H92" s="16">
        <v>29.91</v>
      </c>
      <c r="I92" s="16">
        <v>1.63</v>
      </c>
      <c r="J92" s="16">
        <v>82.8</v>
      </c>
      <c r="K92" s="16">
        <v>11.9</v>
      </c>
      <c r="L92" s="16">
        <v>7.26</v>
      </c>
      <c r="M92" s="16">
        <v>15.72</v>
      </c>
      <c r="N92" s="16">
        <v>-19.5</v>
      </c>
      <c r="O92" s="16">
        <v>0</v>
      </c>
      <c r="P92" s="16">
        <v>1.24</v>
      </c>
      <c r="Q92" s="16">
        <v>3.62</v>
      </c>
      <c r="R92" s="16">
        <v>2.38</v>
      </c>
      <c r="S92" s="16">
        <v>8.07</v>
      </c>
      <c r="T92" s="16">
        <v>1404</v>
      </c>
      <c r="U92" s="16">
        <v>25.36</v>
      </c>
      <c r="V92" s="16">
        <v>47.35</v>
      </c>
      <c r="W92" s="19"/>
      <c r="X92" s="20">
        <f t="shared" si="44"/>
        <v>41272</v>
      </c>
      <c r="Y92" s="20"/>
    </row>
    <row r="93" spans="1:33">
      <c r="A93" s="16">
        <v>30892</v>
      </c>
      <c r="B93" s="16">
        <v>2012</v>
      </c>
      <c r="C93" s="16">
        <v>12</v>
      </c>
      <c r="D93" s="16">
        <v>30</v>
      </c>
      <c r="E93" s="16">
        <v>40.1</v>
      </c>
      <c r="F93" s="16">
        <v>14.35</v>
      </c>
      <c r="G93" s="16">
        <v>0</v>
      </c>
      <c r="H93" s="16">
        <v>29.94</v>
      </c>
      <c r="I93" s="16">
        <v>1.1200000000000001</v>
      </c>
      <c r="J93" s="16">
        <v>95</v>
      </c>
      <c r="K93" s="16">
        <v>7.45</v>
      </c>
      <c r="L93" s="16">
        <v>7.14</v>
      </c>
      <c r="M93" s="16">
        <v>17.07</v>
      </c>
      <c r="N93" s="16">
        <v>-19.5</v>
      </c>
      <c r="O93" s="16">
        <v>0</v>
      </c>
      <c r="P93" s="16">
        <v>1.28</v>
      </c>
      <c r="Q93" s="16">
        <v>3.99</v>
      </c>
      <c r="R93" s="16">
        <v>2.72</v>
      </c>
      <c r="S93" s="16">
        <v>6.88</v>
      </c>
      <c r="T93" s="16">
        <v>1514</v>
      </c>
      <c r="U93" s="16">
        <v>27.23</v>
      </c>
      <c r="V93" s="16">
        <v>51.23</v>
      </c>
      <c r="W93" s="19"/>
      <c r="X93" s="20">
        <f t="shared" si="44"/>
        <v>41273</v>
      </c>
      <c r="Y93" s="20"/>
    </row>
    <row r="94" spans="1:33">
      <c r="A94" s="16">
        <v>30892</v>
      </c>
      <c r="B94" s="16">
        <v>2012</v>
      </c>
      <c r="C94" s="16">
        <v>12</v>
      </c>
      <c r="D94" s="16">
        <v>31</v>
      </c>
      <c r="E94" s="16">
        <v>38.090000000000003</v>
      </c>
      <c r="F94" s="16">
        <v>17.350000000000001</v>
      </c>
      <c r="G94" s="16">
        <v>0</v>
      </c>
      <c r="H94" s="16">
        <v>24.62</v>
      </c>
      <c r="I94" s="16">
        <v>1.89</v>
      </c>
      <c r="J94" s="16">
        <v>85.2</v>
      </c>
      <c r="K94" s="16">
        <v>14.31</v>
      </c>
      <c r="L94" s="16">
        <v>6.68</v>
      </c>
      <c r="M94" s="16">
        <v>17.39</v>
      </c>
      <c r="N94" s="16">
        <v>-24</v>
      </c>
      <c r="O94" s="16">
        <v>0</v>
      </c>
      <c r="P94" s="16">
        <v>1.47</v>
      </c>
      <c r="Q94" s="16">
        <v>3.86</v>
      </c>
      <c r="R94" s="16">
        <v>2.39</v>
      </c>
      <c r="S94" s="16">
        <v>12.27</v>
      </c>
      <c r="T94" s="16">
        <v>1827</v>
      </c>
      <c r="U94" s="16">
        <v>27.72</v>
      </c>
      <c r="V94" s="16">
        <v>49.76</v>
      </c>
      <c r="W94" s="19"/>
      <c r="X94" s="20">
        <f t="shared" si="44"/>
        <v>41274</v>
      </c>
      <c r="Y94" s="20"/>
    </row>
    <row r="95" spans="1:33">
      <c r="A95" s="16">
        <v>30892</v>
      </c>
      <c r="B95" s="16">
        <v>2013</v>
      </c>
      <c r="C95" s="16">
        <v>1</v>
      </c>
      <c r="D95" s="16">
        <v>1</v>
      </c>
      <c r="E95" s="16">
        <v>36.07</v>
      </c>
      <c r="F95" s="16">
        <v>17.61</v>
      </c>
      <c r="G95" s="16">
        <v>2.4</v>
      </c>
      <c r="H95" s="16">
        <v>26.96</v>
      </c>
      <c r="I95" s="16">
        <v>2.48</v>
      </c>
      <c r="J95" s="16">
        <v>92.5</v>
      </c>
      <c r="K95" s="16">
        <v>25.13</v>
      </c>
      <c r="L95" s="16">
        <v>6.36</v>
      </c>
      <c r="M95" s="16">
        <v>14.3</v>
      </c>
      <c r="N95" s="16">
        <v>-24</v>
      </c>
      <c r="O95" s="16">
        <v>0</v>
      </c>
      <c r="P95" s="16">
        <v>1.9</v>
      </c>
      <c r="Q95" s="16">
        <v>3.19</v>
      </c>
      <c r="R95" s="16">
        <v>1.3</v>
      </c>
      <c r="S95" s="16">
        <v>11.6</v>
      </c>
      <c r="T95" s="16">
        <v>1720</v>
      </c>
      <c r="U95" s="16">
        <v>26.84</v>
      </c>
      <c r="V95" s="16">
        <v>58.82</v>
      </c>
      <c r="W95" s="19"/>
      <c r="X95" s="20">
        <f t="shared" si="44"/>
        <v>41275</v>
      </c>
      <c r="Y95" s="20"/>
    </row>
    <row r="96" spans="1:33">
      <c r="A96" s="16">
        <v>30892</v>
      </c>
      <c r="B96" s="16">
        <v>2013</v>
      </c>
      <c r="C96" s="16">
        <v>1</v>
      </c>
      <c r="D96" s="16">
        <v>2</v>
      </c>
      <c r="E96" s="16">
        <v>36.729999999999997</v>
      </c>
      <c r="F96" s="16">
        <v>15.97</v>
      </c>
      <c r="G96" s="16">
        <v>0</v>
      </c>
      <c r="H96" s="16">
        <v>24.94</v>
      </c>
      <c r="I96" s="16">
        <v>2.09</v>
      </c>
      <c r="J96" s="16">
        <v>95.7</v>
      </c>
      <c r="K96" s="16">
        <v>22.26</v>
      </c>
      <c r="L96" s="16">
        <v>6.21</v>
      </c>
      <c r="M96" s="16">
        <v>15.27</v>
      </c>
      <c r="N96" s="16">
        <v>-22</v>
      </c>
      <c r="O96" s="16">
        <v>0</v>
      </c>
      <c r="P96" s="16">
        <v>1.86</v>
      </c>
      <c r="Q96" s="16">
        <v>3.43</v>
      </c>
      <c r="R96" s="16">
        <v>1.58</v>
      </c>
      <c r="S96" s="16">
        <v>8.07</v>
      </c>
      <c r="T96" s="16">
        <v>1614</v>
      </c>
      <c r="U96" s="16">
        <v>26.35</v>
      </c>
      <c r="V96" s="16">
        <v>58.98</v>
      </c>
      <c r="W96" s="19"/>
      <c r="X96" s="20">
        <f t="shared" si="44"/>
        <v>41276</v>
      </c>
      <c r="Y96" s="20"/>
    </row>
    <row r="97" spans="1:33">
      <c r="A97" s="16">
        <v>30892</v>
      </c>
      <c r="B97" s="16">
        <v>2013</v>
      </c>
      <c r="C97" s="16">
        <v>1</v>
      </c>
      <c r="D97" s="16">
        <v>3</v>
      </c>
      <c r="E97" s="16">
        <v>33.520000000000003</v>
      </c>
      <c r="F97" s="16">
        <v>18.399999999999999</v>
      </c>
      <c r="G97" s="16">
        <v>0</v>
      </c>
      <c r="H97" s="16">
        <v>27.11</v>
      </c>
      <c r="I97" s="16">
        <v>4.2</v>
      </c>
      <c r="J97" s="16">
        <v>82.8</v>
      </c>
      <c r="K97" s="16">
        <v>9.3000000000000007</v>
      </c>
      <c r="L97" s="16">
        <v>7.41</v>
      </c>
      <c r="M97" s="16">
        <v>15.18</v>
      </c>
      <c r="N97" s="16">
        <v>-24</v>
      </c>
      <c r="O97" s="16">
        <v>0</v>
      </c>
      <c r="P97" s="16">
        <v>1.23</v>
      </c>
      <c r="Q97" s="16">
        <v>3.3</v>
      </c>
      <c r="R97" s="16">
        <v>2.0699999999999998</v>
      </c>
      <c r="S97" s="16">
        <v>10.62</v>
      </c>
      <c r="T97" s="16">
        <v>640</v>
      </c>
      <c r="U97" s="16">
        <v>25.96</v>
      </c>
      <c r="V97" s="16">
        <v>46.05</v>
      </c>
      <c r="W97" s="19"/>
      <c r="X97" s="20">
        <f t="shared" si="44"/>
        <v>41277</v>
      </c>
      <c r="Y97" s="20"/>
      <c r="Z97" s="20">
        <f t="shared" ref="Z97" si="69">X97</f>
        <v>41277</v>
      </c>
      <c r="AA97" s="17">
        <f>AVERAGE(U91:U97)</f>
        <v>26.46</v>
      </c>
      <c r="AB97" s="17">
        <f>AVERAGE(V91:V97)</f>
        <v>51.571428571428569</v>
      </c>
      <c r="AC97" s="17">
        <f t="shared" ref="AC97" si="70">AVERAGE(R91:R97)</f>
        <v>2.0842857142857145</v>
      </c>
      <c r="AD97" s="17">
        <f t="shared" ref="AD97" si="71">AVERAGE(H91:H97)</f>
        <v>27.687142857142856</v>
      </c>
      <c r="AE97" s="17">
        <f t="shared" ref="AE97" si="72">SUM(L91:L97)</f>
        <v>48.2</v>
      </c>
      <c r="AF97" s="17">
        <f t="shared" ref="AF97" si="73">SUM(G91:G97)</f>
        <v>2.4</v>
      </c>
      <c r="AG97" s="17">
        <f t="shared" ref="AG97" si="74">AVERAGE(I91:I97)</f>
        <v>2.1642857142857141</v>
      </c>
    </row>
    <row r="98" spans="1:33">
      <c r="A98" s="16">
        <v>30892</v>
      </c>
      <c r="B98" s="16">
        <v>2013</v>
      </c>
      <c r="C98" s="16">
        <v>1</v>
      </c>
      <c r="D98" s="16">
        <v>4</v>
      </c>
      <c r="E98" s="16">
        <v>33.29</v>
      </c>
      <c r="F98" s="16">
        <v>13.07</v>
      </c>
      <c r="G98" s="16">
        <v>0</v>
      </c>
      <c r="H98" s="16">
        <v>30.52</v>
      </c>
      <c r="I98" s="16">
        <v>1.53</v>
      </c>
      <c r="J98" s="16">
        <v>76.8</v>
      </c>
      <c r="K98" s="16">
        <v>11.51</v>
      </c>
      <c r="L98" s="16">
        <v>6.24</v>
      </c>
      <c r="M98" s="16">
        <v>11.95</v>
      </c>
      <c r="N98" s="16">
        <v>-15</v>
      </c>
      <c r="O98" s="16">
        <v>0</v>
      </c>
      <c r="P98" s="16">
        <v>1.03</v>
      </c>
      <c r="Q98" s="16">
        <v>2.83</v>
      </c>
      <c r="R98" s="16">
        <v>1.8</v>
      </c>
      <c r="S98" s="16">
        <v>7.4</v>
      </c>
      <c r="T98" s="16">
        <v>1607</v>
      </c>
      <c r="U98" s="16">
        <v>23.18</v>
      </c>
      <c r="V98" s="16">
        <v>44.16</v>
      </c>
      <c r="W98" s="19"/>
      <c r="X98" s="20">
        <f t="shared" si="44"/>
        <v>41278</v>
      </c>
      <c r="Y98" s="20"/>
    </row>
    <row r="99" spans="1:33">
      <c r="A99" s="16">
        <v>30892</v>
      </c>
      <c r="B99" s="16">
        <v>2013</v>
      </c>
      <c r="C99" s="16">
        <v>1</v>
      </c>
      <c r="D99" s="16">
        <v>5</v>
      </c>
      <c r="E99" s="16">
        <v>36.5</v>
      </c>
      <c r="F99" s="16">
        <v>10.4</v>
      </c>
      <c r="G99" s="16">
        <v>0</v>
      </c>
      <c r="H99" s="16">
        <v>29.88</v>
      </c>
      <c r="I99" s="16">
        <v>1.29</v>
      </c>
      <c r="J99" s="16">
        <v>88.6</v>
      </c>
      <c r="K99" s="16">
        <v>13.12</v>
      </c>
      <c r="L99" s="16">
        <v>6.68</v>
      </c>
      <c r="M99" s="16">
        <v>13.86</v>
      </c>
      <c r="N99" s="16">
        <v>-16</v>
      </c>
      <c r="O99" s="16">
        <v>0</v>
      </c>
      <c r="P99" s="16">
        <v>1.1200000000000001</v>
      </c>
      <c r="Q99" s="16">
        <v>3.31</v>
      </c>
      <c r="R99" s="16">
        <v>2.19</v>
      </c>
      <c r="S99" s="16">
        <v>5.98</v>
      </c>
      <c r="T99" s="16">
        <v>1604</v>
      </c>
      <c r="U99" s="16">
        <v>23.45</v>
      </c>
      <c r="V99" s="16">
        <v>50.86</v>
      </c>
      <c r="W99" s="19"/>
      <c r="X99" s="20">
        <f t="shared" si="44"/>
        <v>41279</v>
      </c>
      <c r="Y99" s="20"/>
    </row>
    <row r="100" spans="1:33">
      <c r="A100" s="16">
        <v>30892</v>
      </c>
      <c r="B100" s="16">
        <v>2013</v>
      </c>
      <c r="C100" s="16">
        <v>1</v>
      </c>
      <c r="D100" s="16">
        <v>6</v>
      </c>
      <c r="E100" s="16">
        <v>37.1</v>
      </c>
      <c r="F100" s="16">
        <v>15.64</v>
      </c>
      <c r="G100" s="16">
        <v>0</v>
      </c>
      <c r="H100" s="16">
        <v>25.52</v>
      </c>
      <c r="I100" s="16">
        <v>1.95</v>
      </c>
      <c r="J100" s="16">
        <v>82.8</v>
      </c>
      <c r="K100" s="16">
        <v>14.84</v>
      </c>
      <c r="L100" s="16">
        <v>6.48</v>
      </c>
      <c r="M100" s="16">
        <v>16.27</v>
      </c>
      <c r="N100" s="16">
        <v>-22</v>
      </c>
      <c r="O100" s="16">
        <v>0</v>
      </c>
      <c r="P100" s="16">
        <v>1.43</v>
      </c>
      <c r="Q100" s="16">
        <v>3.65</v>
      </c>
      <c r="R100" s="16">
        <v>2.2200000000000002</v>
      </c>
      <c r="S100" s="16">
        <v>8.6</v>
      </c>
      <c r="T100" s="16">
        <v>803</v>
      </c>
      <c r="U100" s="16">
        <v>26.37</v>
      </c>
      <c r="V100" s="16">
        <v>48.82</v>
      </c>
      <c r="W100" s="19"/>
      <c r="X100" s="20">
        <f t="shared" si="44"/>
        <v>41280</v>
      </c>
      <c r="Y100" s="20"/>
    </row>
    <row r="101" spans="1:33">
      <c r="A101" s="16">
        <v>30892</v>
      </c>
      <c r="B101" s="16">
        <v>2013</v>
      </c>
      <c r="C101" s="16">
        <v>1</v>
      </c>
      <c r="D101" s="16">
        <v>7</v>
      </c>
      <c r="E101" s="16">
        <v>39.340000000000003</v>
      </c>
      <c r="F101" s="16">
        <v>12.08</v>
      </c>
      <c r="G101" s="16">
        <v>0</v>
      </c>
      <c r="H101" s="16">
        <v>30.35</v>
      </c>
      <c r="I101" s="16">
        <v>1.31</v>
      </c>
      <c r="J101" s="16">
        <v>84.5</v>
      </c>
      <c r="K101" s="16">
        <v>8.18</v>
      </c>
      <c r="L101" s="16">
        <v>7.11</v>
      </c>
      <c r="M101" s="16">
        <v>15.81</v>
      </c>
      <c r="N101" s="16">
        <v>-18</v>
      </c>
      <c r="O101" s="16">
        <v>0</v>
      </c>
      <c r="P101" s="16">
        <v>1.07</v>
      </c>
      <c r="Q101" s="16">
        <v>3.72</v>
      </c>
      <c r="R101" s="16">
        <v>2.65</v>
      </c>
      <c r="S101" s="16">
        <v>8.3699999999999992</v>
      </c>
      <c r="T101" s="16">
        <v>1552</v>
      </c>
      <c r="U101" s="16">
        <v>25.71</v>
      </c>
      <c r="V101" s="16">
        <v>46.34</v>
      </c>
      <c r="W101" s="19"/>
      <c r="X101" s="20">
        <f t="shared" si="44"/>
        <v>41281</v>
      </c>
      <c r="Y101" s="20"/>
    </row>
    <row r="102" spans="1:33">
      <c r="A102" s="16">
        <v>30892</v>
      </c>
      <c r="B102" s="16">
        <v>2013</v>
      </c>
      <c r="C102" s="16">
        <v>1</v>
      </c>
      <c r="D102" s="16">
        <v>8</v>
      </c>
      <c r="E102" s="16">
        <v>38.549999999999997</v>
      </c>
      <c r="F102" s="16">
        <v>14.81</v>
      </c>
      <c r="G102" s="16">
        <v>0.2</v>
      </c>
      <c r="H102" s="16">
        <v>24.46</v>
      </c>
      <c r="I102" s="16">
        <v>1.65</v>
      </c>
      <c r="J102" s="16">
        <v>86.9</v>
      </c>
      <c r="K102" s="16">
        <v>12.46</v>
      </c>
      <c r="L102" s="16">
        <v>6.38</v>
      </c>
      <c r="M102" s="16">
        <v>17.75</v>
      </c>
      <c r="N102" s="16">
        <v>-21.5</v>
      </c>
      <c r="O102" s="16">
        <v>0</v>
      </c>
      <c r="P102" s="16">
        <v>1.37</v>
      </c>
      <c r="Q102" s="16">
        <v>4.03</v>
      </c>
      <c r="R102" s="16">
        <v>2.66</v>
      </c>
      <c r="S102" s="16">
        <v>7.7</v>
      </c>
      <c r="T102" s="16">
        <v>1327</v>
      </c>
      <c r="U102" s="16">
        <v>26.68</v>
      </c>
      <c r="V102" s="16">
        <v>49.68</v>
      </c>
      <c r="W102" s="19"/>
      <c r="X102" s="20">
        <f t="shared" si="44"/>
        <v>41282</v>
      </c>
      <c r="Y102" s="20"/>
    </row>
    <row r="103" spans="1:33">
      <c r="A103" s="16">
        <v>30892</v>
      </c>
      <c r="B103" s="16">
        <v>2013</v>
      </c>
      <c r="C103" s="16">
        <v>1</v>
      </c>
      <c r="D103" s="16">
        <v>9</v>
      </c>
      <c r="E103" s="16">
        <v>37.36</v>
      </c>
      <c r="F103" s="16">
        <v>19.989999999999998</v>
      </c>
      <c r="G103" s="16">
        <v>0</v>
      </c>
      <c r="H103" s="16">
        <v>28.44</v>
      </c>
      <c r="I103" s="16">
        <v>3.75</v>
      </c>
      <c r="J103" s="16">
        <v>71.7</v>
      </c>
      <c r="K103" s="16">
        <v>17.8</v>
      </c>
      <c r="L103" s="16">
        <v>8.68</v>
      </c>
      <c r="M103" s="16">
        <v>19.2</v>
      </c>
      <c r="N103" s="16">
        <v>-24</v>
      </c>
      <c r="O103" s="16">
        <v>0</v>
      </c>
      <c r="P103" s="16">
        <v>1.29</v>
      </c>
      <c r="Q103" s="16">
        <v>4.24</v>
      </c>
      <c r="R103" s="16">
        <v>2.95</v>
      </c>
      <c r="S103" s="16">
        <v>11.52</v>
      </c>
      <c r="T103" s="16">
        <v>935</v>
      </c>
      <c r="U103" s="16">
        <v>28.67</v>
      </c>
      <c r="V103" s="16">
        <v>44.75</v>
      </c>
      <c r="W103" s="19"/>
      <c r="X103" s="20">
        <f t="shared" si="44"/>
        <v>41283</v>
      </c>
      <c r="Y103" s="20"/>
    </row>
    <row r="104" spans="1:33">
      <c r="A104" s="16">
        <v>30892</v>
      </c>
      <c r="B104" s="16">
        <v>2013</v>
      </c>
      <c r="C104" s="16">
        <v>1</v>
      </c>
      <c r="D104" s="16">
        <v>10</v>
      </c>
      <c r="E104" s="16">
        <v>30.75</v>
      </c>
      <c r="F104" s="16">
        <v>11.52</v>
      </c>
      <c r="G104" s="16">
        <v>0</v>
      </c>
      <c r="H104" s="16">
        <v>29.48</v>
      </c>
      <c r="I104" s="16">
        <v>2.2400000000000002</v>
      </c>
      <c r="J104" s="16">
        <v>76.099999999999994</v>
      </c>
      <c r="K104" s="16">
        <v>14.94</v>
      </c>
      <c r="L104" s="16">
        <v>6.53</v>
      </c>
      <c r="M104" s="16">
        <v>11.66</v>
      </c>
      <c r="N104" s="16">
        <v>-17.5</v>
      </c>
      <c r="O104" s="16">
        <v>0</v>
      </c>
      <c r="P104" s="16">
        <v>0.91</v>
      </c>
      <c r="Q104" s="16">
        <v>2.74</v>
      </c>
      <c r="R104" s="16">
        <v>1.83</v>
      </c>
      <c r="S104" s="16">
        <v>6.8</v>
      </c>
      <c r="T104" s="16">
        <v>1542</v>
      </c>
      <c r="U104" s="16">
        <v>21.14</v>
      </c>
      <c r="V104" s="16">
        <v>45.52</v>
      </c>
      <c r="W104" s="19"/>
      <c r="X104" s="20">
        <f t="shared" si="44"/>
        <v>41284</v>
      </c>
      <c r="Y104" s="20"/>
      <c r="Z104" s="20">
        <f t="shared" ref="Z104" si="75">X104</f>
        <v>41284</v>
      </c>
      <c r="AA104" s="17">
        <f>AVERAGE(U98:U104)</f>
        <v>25.028571428571428</v>
      </c>
      <c r="AB104" s="17">
        <f>AVERAGE(V98:V104)</f>
        <v>47.161428571428573</v>
      </c>
      <c r="AC104" s="17">
        <f t="shared" ref="AC104" si="76">AVERAGE(R98:R104)</f>
        <v>2.3285714285714292</v>
      </c>
      <c r="AD104" s="17">
        <f t="shared" ref="AD104" si="77">AVERAGE(H98:H104)</f>
        <v>28.37857142857143</v>
      </c>
      <c r="AE104" s="17">
        <f t="shared" ref="AE104" si="78">SUM(L98:L104)</f>
        <v>48.1</v>
      </c>
      <c r="AF104" s="17">
        <f t="shared" ref="AF104" si="79">SUM(G98:G104)</f>
        <v>0.2</v>
      </c>
      <c r="AG104" s="17">
        <f t="shared" ref="AG104" si="80">AVERAGE(I98:I104)</f>
        <v>1.9600000000000002</v>
      </c>
    </row>
    <row r="105" spans="1:33">
      <c r="A105" s="16">
        <v>30892</v>
      </c>
      <c r="B105" s="16">
        <v>2013</v>
      </c>
      <c r="C105" s="16">
        <v>1</v>
      </c>
      <c r="D105" s="16">
        <v>11</v>
      </c>
      <c r="E105" s="16">
        <v>32.299999999999997</v>
      </c>
      <c r="F105" s="16">
        <v>9.14</v>
      </c>
      <c r="G105" s="16">
        <v>0</v>
      </c>
      <c r="H105" s="16">
        <v>30.62</v>
      </c>
      <c r="I105" s="16">
        <v>1.51</v>
      </c>
      <c r="J105" s="16">
        <v>77.900000000000006</v>
      </c>
      <c r="K105" s="16">
        <v>11.94</v>
      </c>
      <c r="L105" s="16">
        <v>6.48</v>
      </c>
      <c r="M105" s="16">
        <v>10.71</v>
      </c>
      <c r="N105" s="16">
        <v>-13</v>
      </c>
      <c r="O105" s="16">
        <v>0</v>
      </c>
      <c r="P105" s="16">
        <v>0.88</v>
      </c>
      <c r="Q105" s="16">
        <v>2.67</v>
      </c>
      <c r="R105" s="16">
        <v>1.78</v>
      </c>
      <c r="S105" s="16">
        <v>5.83</v>
      </c>
      <c r="T105" s="16">
        <v>1548</v>
      </c>
      <c r="U105" s="16">
        <v>20.72</v>
      </c>
      <c r="V105" s="16">
        <v>44.92</v>
      </c>
      <c r="W105" s="19"/>
      <c r="X105" s="20">
        <f t="shared" si="44"/>
        <v>41285</v>
      </c>
      <c r="Y105" s="20"/>
    </row>
    <row r="106" spans="1:33">
      <c r="A106" s="16">
        <v>30892</v>
      </c>
      <c r="B106" s="16">
        <v>2013</v>
      </c>
      <c r="C106" s="16">
        <v>1</v>
      </c>
      <c r="D106" s="16">
        <v>12</v>
      </c>
      <c r="E106" s="16">
        <v>36.07</v>
      </c>
      <c r="F106" s="16">
        <v>11.09</v>
      </c>
      <c r="G106" s="16">
        <v>0</v>
      </c>
      <c r="H106" s="16">
        <v>29.91</v>
      </c>
      <c r="I106" s="16">
        <v>0.91</v>
      </c>
      <c r="J106" s="16">
        <v>85.1</v>
      </c>
      <c r="K106" s="16">
        <v>12.33</v>
      </c>
      <c r="L106" s="16">
        <v>6.32</v>
      </c>
      <c r="M106" s="16">
        <v>12.96</v>
      </c>
      <c r="N106" s="16">
        <v>-14.5</v>
      </c>
      <c r="O106" s="16">
        <v>0</v>
      </c>
      <c r="P106" s="16">
        <v>1.21</v>
      </c>
      <c r="Q106" s="16">
        <v>3.12</v>
      </c>
      <c r="R106" s="16">
        <v>1.91</v>
      </c>
      <c r="S106" s="16">
        <v>3.95</v>
      </c>
      <c r="T106" s="16">
        <v>1308</v>
      </c>
      <c r="U106" s="16">
        <v>23.58</v>
      </c>
      <c r="V106" s="16">
        <v>48.72</v>
      </c>
      <c r="W106" s="19"/>
      <c r="X106" s="20">
        <f t="shared" si="44"/>
        <v>41286</v>
      </c>
      <c r="Y106" s="20"/>
    </row>
    <row r="107" spans="1:33">
      <c r="A107" s="16">
        <v>30892</v>
      </c>
      <c r="B107" s="16">
        <v>2013</v>
      </c>
      <c r="C107" s="16">
        <v>1</v>
      </c>
      <c r="D107" s="16">
        <v>13</v>
      </c>
      <c r="E107" s="16">
        <v>38.78</v>
      </c>
      <c r="F107" s="16">
        <v>13.72</v>
      </c>
      <c r="G107" s="16">
        <v>0</v>
      </c>
      <c r="H107" s="16">
        <v>28.2</v>
      </c>
      <c r="I107" s="16">
        <v>1.83</v>
      </c>
      <c r="J107" s="16">
        <v>82.9</v>
      </c>
      <c r="K107" s="16">
        <v>11.41</v>
      </c>
      <c r="L107" s="16">
        <v>6.62</v>
      </c>
      <c r="M107" s="16">
        <v>16.28</v>
      </c>
      <c r="N107" s="16">
        <v>-19.5</v>
      </c>
      <c r="O107" s="16">
        <v>0</v>
      </c>
      <c r="P107" s="16">
        <v>1.38</v>
      </c>
      <c r="Q107" s="16">
        <v>3.75</v>
      </c>
      <c r="R107" s="16">
        <v>2.37</v>
      </c>
      <c r="S107" s="16">
        <v>8.15</v>
      </c>
      <c r="T107" s="16">
        <v>809</v>
      </c>
      <c r="U107" s="16">
        <v>26.25</v>
      </c>
      <c r="V107" s="16">
        <v>47.16</v>
      </c>
      <c r="W107" s="19"/>
      <c r="X107" s="20">
        <f t="shared" si="44"/>
        <v>41287</v>
      </c>
      <c r="Y107" s="20"/>
    </row>
    <row r="108" spans="1:33">
      <c r="A108" s="16">
        <v>30892</v>
      </c>
      <c r="B108" s="16">
        <v>2013</v>
      </c>
      <c r="C108" s="16">
        <v>1</v>
      </c>
      <c r="D108" s="16">
        <v>14</v>
      </c>
      <c r="E108" s="16">
        <v>38.909999999999997</v>
      </c>
      <c r="F108" s="16">
        <v>17.420000000000002</v>
      </c>
      <c r="G108" s="16">
        <v>0</v>
      </c>
      <c r="H108" s="16">
        <v>20.87</v>
      </c>
      <c r="I108" s="16">
        <v>1.78</v>
      </c>
      <c r="J108" s="16">
        <v>78.3</v>
      </c>
      <c r="K108" s="16">
        <v>14.25</v>
      </c>
      <c r="L108" s="16">
        <v>5.83</v>
      </c>
      <c r="M108" s="16">
        <v>17.87</v>
      </c>
      <c r="N108" s="16">
        <v>-24</v>
      </c>
      <c r="O108" s="16">
        <v>0</v>
      </c>
      <c r="P108" s="16">
        <v>1.38</v>
      </c>
      <c r="Q108" s="16">
        <v>3.94</v>
      </c>
      <c r="R108" s="16">
        <v>2.56</v>
      </c>
      <c r="S108" s="16">
        <v>10.7</v>
      </c>
      <c r="T108" s="16">
        <v>1735</v>
      </c>
      <c r="U108" s="16">
        <v>28.17</v>
      </c>
      <c r="V108" s="16">
        <v>46.28</v>
      </c>
      <c r="W108" s="19"/>
      <c r="X108" s="20">
        <f t="shared" si="44"/>
        <v>41288</v>
      </c>
      <c r="Y108" s="20"/>
    </row>
    <row r="109" spans="1:33">
      <c r="A109" s="16">
        <v>30892</v>
      </c>
      <c r="B109" s="16">
        <v>2013</v>
      </c>
      <c r="C109" s="16">
        <v>1</v>
      </c>
      <c r="D109" s="16">
        <v>15</v>
      </c>
      <c r="E109" s="16">
        <v>39.43</v>
      </c>
      <c r="F109" s="16">
        <v>16</v>
      </c>
      <c r="G109" s="16">
        <v>0</v>
      </c>
      <c r="H109" s="16">
        <v>21.97</v>
      </c>
      <c r="I109" s="16">
        <v>1.08</v>
      </c>
      <c r="J109" s="16">
        <v>89.8</v>
      </c>
      <c r="K109" s="16">
        <v>14.38</v>
      </c>
      <c r="L109" s="16">
        <v>5.32</v>
      </c>
      <c r="M109" s="16">
        <v>16.54</v>
      </c>
      <c r="N109" s="16">
        <v>-22.5</v>
      </c>
      <c r="O109" s="16">
        <v>0</v>
      </c>
      <c r="P109" s="16">
        <v>1.81</v>
      </c>
      <c r="Q109" s="16">
        <v>3.7</v>
      </c>
      <c r="R109" s="16">
        <v>1.89</v>
      </c>
      <c r="S109" s="16">
        <v>13.7</v>
      </c>
      <c r="T109" s="16">
        <v>1511</v>
      </c>
      <c r="U109" s="16">
        <v>27.72</v>
      </c>
      <c r="V109" s="16">
        <v>52.09</v>
      </c>
      <c r="W109" s="19"/>
      <c r="X109" s="20">
        <f t="shared" si="44"/>
        <v>41289</v>
      </c>
      <c r="Y109" s="20"/>
    </row>
    <row r="110" spans="1:33">
      <c r="A110" s="16">
        <v>30892</v>
      </c>
      <c r="B110" s="16">
        <v>2013</v>
      </c>
      <c r="C110" s="16">
        <v>1</v>
      </c>
      <c r="D110" s="16">
        <v>16</v>
      </c>
      <c r="E110" s="16">
        <v>38.29</v>
      </c>
      <c r="F110" s="16">
        <v>22.03</v>
      </c>
      <c r="G110" s="16">
        <v>4.4000000000000004</v>
      </c>
      <c r="H110" s="16">
        <v>27.06</v>
      </c>
      <c r="I110" s="16">
        <v>3.31</v>
      </c>
      <c r="J110" s="16">
        <v>80.3</v>
      </c>
      <c r="K110" s="16">
        <v>19.95</v>
      </c>
      <c r="L110" s="16">
        <v>7</v>
      </c>
      <c r="M110" s="16">
        <v>19.14</v>
      </c>
      <c r="N110" s="16">
        <v>-24</v>
      </c>
      <c r="O110" s="16">
        <v>0</v>
      </c>
      <c r="P110" s="16">
        <v>1.73</v>
      </c>
      <c r="Q110" s="16">
        <v>4.1900000000000004</v>
      </c>
      <c r="R110" s="16">
        <v>2.46</v>
      </c>
      <c r="S110" s="16">
        <v>13.1</v>
      </c>
      <c r="T110" s="16">
        <v>1940</v>
      </c>
      <c r="U110" s="16">
        <v>30.16</v>
      </c>
      <c r="V110" s="16">
        <v>50.13</v>
      </c>
      <c r="W110" s="19"/>
      <c r="X110" s="20">
        <f t="shared" si="44"/>
        <v>41290</v>
      </c>
      <c r="Y110" s="20"/>
    </row>
    <row r="111" spans="1:33">
      <c r="A111" s="19">
        <v>30892</v>
      </c>
      <c r="B111" s="19">
        <v>2013</v>
      </c>
      <c r="C111" s="19">
        <v>1</v>
      </c>
      <c r="D111" s="19">
        <v>17</v>
      </c>
      <c r="E111" s="19">
        <v>32.56</v>
      </c>
      <c r="F111" s="19">
        <v>18.14</v>
      </c>
      <c r="G111" s="19">
        <v>1.8</v>
      </c>
      <c r="H111" s="19">
        <v>15.18</v>
      </c>
      <c r="I111" s="19">
        <v>1.55</v>
      </c>
      <c r="J111" s="19">
        <v>97.2</v>
      </c>
      <c r="K111" s="19">
        <v>43.55</v>
      </c>
      <c r="L111" s="19">
        <v>3.33</v>
      </c>
      <c r="M111" s="19">
        <v>13.15</v>
      </c>
      <c r="N111" s="19">
        <v>-24</v>
      </c>
      <c r="O111" s="19">
        <v>0</v>
      </c>
      <c r="P111" s="19">
        <v>2.23</v>
      </c>
      <c r="Q111" s="19">
        <v>2.92</v>
      </c>
      <c r="R111" s="19">
        <v>0.69</v>
      </c>
      <c r="S111" s="19">
        <v>8.9</v>
      </c>
      <c r="T111" s="19">
        <v>210</v>
      </c>
      <c r="U111" s="19">
        <v>25.35</v>
      </c>
      <c r="V111" s="19">
        <v>70.38</v>
      </c>
      <c r="W111" s="19"/>
      <c r="X111" s="20">
        <f t="shared" si="44"/>
        <v>41291</v>
      </c>
      <c r="Y111" s="20"/>
      <c r="Z111" s="20">
        <f t="shared" ref="Z111" si="81">X111</f>
        <v>41291</v>
      </c>
      <c r="AA111" s="17">
        <f>AVERAGE(U105:U111)</f>
        <v>25.99285714285714</v>
      </c>
      <c r="AB111" s="17">
        <f>AVERAGE(V105:V111)</f>
        <v>51.382857142857141</v>
      </c>
      <c r="AC111" s="17">
        <f t="shared" ref="AC111" si="82">AVERAGE(R105:R111)</f>
        <v>1.9514285714285717</v>
      </c>
      <c r="AD111" s="17">
        <f t="shared" ref="AD111" si="83">AVERAGE(H105:H111)</f>
        <v>24.830000000000002</v>
      </c>
      <c r="AE111" s="17">
        <f t="shared" ref="AE111" si="84">SUM(L105:L111)</f>
        <v>40.9</v>
      </c>
      <c r="AF111" s="17">
        <f t="shared" ref="AF111" si="85">SUM(G105:G111)</f>
        <v>6.2</v>
      </c>
      <c r="AG111" s="17">
        <f t="shared" ref="AG111" si="86">AVERAGE(I105:I111)</f>
        <v>1.7100000000000002</v>
      </c>
    </row>
    <row r="112" spans="1:33">
      <c r="A112" s="16">
        <v>30892</v>
      </c>
      <c r="B112" s="16">
        <v>2013</v>
      </c>
      <c r="C112" s="16">
        <v>1</v>
      </c>
      <c r="D112" s="16">
        <v>18</v>
      </c>
      <c r="E112" s="16">
        <v>33.590000000000003</v>
      </c>
      <c r="F112" s="16">
        <v>18.87</v>
      </c>
      <c r="G112" s="16">
        <v>0</v>
      </c>
      <c r="H112" s="16">
        <v>23.41</v>
      </c>
      <c r="I112" s="16">
        <v>1.49</v>
      </c>
      <c r="J112" s="16">
        <v>93.5</v>
      </c>
      <c r="K112" s="16">
        <v>24.33</v>
      </c>
      <c r="L112" s="16">
        <v>5.14</v>
      </c>
      <c r="M112" s="16">
        <v>14.73</v>
      </c>
      <c r="N112" s="16">
        <v>-24</v>
      </c>
      <c r="O112" s="16">
        <v>0</v>
      </c>
      <c r="P112" s="16">
        <v>2.06</v>
      </c>
      <c r="Q112" s="16">
        <v>3.22</v>
      </c>
      <c r="R112" s="16">
        <v>1.1599999999999999</v>
      </c>
      <c r="S112" s="16">
        <v>5.38</v>
      </c>
      <c r="T112" s="16">
        <v>558</v>
      </c>
      <c r="U112" s="16">
        <v>26.23</v>
      </c>
      <c r="V112" s="16">
        <v>58.92</v>
      </c>
      <c r="W112" s="19"/>
      <c r="X112" s="20">
        <f t="shared" si="44"/>
        <v>41292</v>
      </c>
      <c r="Y112" s="20"/>
    </row>
    <row r="113" spans="1:33">
      <c r="A113" s="16">
        <v>30892</v>
      </c>
      <c r="B113" s="16">
        <v>2013</v>
      </c>
      <c r="C113" s="16">
        <v>1</v>
      </c>
      <c r="D113" s="16">
        <v>19</v>
      </c>
      <c r="E113" s="16">
        <v>34.520000000000003</v>
      </c>
      <c r="F113" s="16">
        <v>17.48</v>
      </c>
      <c r="G113" s="16">
        <v>0.2</v>
      </c>
      <c r="H113" s="16">
        <v>27.36</v>
      </c>
      <c r="I113" s="16">
        <v>1.64</v>
      </c>
      <c r="J113" s="16">
        <v>93.5</v>
      </c>
      <c r="K113" s="16">
        <v>25.62</v>
      </c>
      <c r="L113" s="16">
        <v>5.76</v>
      </c>
      <c r="M113" s="16">
        <v>14.64</v>
      </c>
      <c r="N113" s="16">
        <v>-24</v>
      </c>
      <c r="O113" s="16">
        <v>0</v>
      </c>
      <c r="P113" s="16">
        <v>1.92</v>
      </c>
      <c r="Q113" s="16">
        <v>3.23</v>
      </c>
      <c r="R113" s="16">
        <v>1.31</v>
      </c>
      <c r="S113" s="16">
        <v>11.15</v>
      </c>
      <c r="T113" s="16">
        <v>2026</v>
      </c>
      <c r="U113" s="16">
        <v>26</v>
      </c>
      <c r="V113" s="16">
        <v>59.56</v>
      </c>
      <c r="W113" s="19"/>
      <c r="X113" s="20">
        <f t="shared" si="44"/>
        <v>41293</v>
      </c>
      <c r="Y113" s="20"/>
    </row>
    <row r="114" spans="1:33">
      <c r="A114" s="16">
        <v>30892</v>
      </c>
      <c r="B114" s="16">
        <v>2013</v>
      </c>
      <c r="C114" s="16">
        <v>1</v>
      </c>
      <c r="D114" s="16">
        <v>20</v>
      </c>
      <c r="E114" s="16">
        <v>32.729999999999997</v>
      </c>
      <c r="F114" s="16">
        <v>15.5</v>
      </c>
      <c r="G114" s="16">
        <v>0</v>
      </c>
      <c r="H114" s="16">
        <v>25.73</v>
      </c>
      <c r="I114" s="16">
        <v>0.96</v>
      </c>
      <c r="J114" s="16">
        <v>95.1</v>
      </c>
      <c r="K114" s="16">
        <v>31.12</v>
      </c>
      <c r="L114" s="16">
        <v>5.4</v>
      </c>
      <c r="M114" s="16">
        <v>13.72</v>
      </c>
      <c r="N114" s="16">
        <v>-22.5</v>
      </c>
      <c r="O114" s="16">
        <v>0</v>
      </c>
      <c r="P114" s="16">
        <v>1.94</v>
      </c>
      <c r="Q114" s="16">
        <v>3.06</v>
      </c>
      <c r="R114" s="16">
        <v>1.1299999999999999</v>
      </c>
      <c r="S114" s="16">
        <v>4.4000000000000004</v>
      </c>
      <c r="T114" s="16">
        <v>207</v>
      </c>
      <c r="U114" s="16">
        <v>24.12</v>
      </c>
      <c r="V114" s="16">
        <v>63.11</v>
      </c>
      <c r="W114" s="19"/>
      <c r="X114" s="20">
        <f t="shared" si="44"/>
        <v>41294</v>
      </c>
      <c r="Y114" s="20"/>
    </row>
    <row r="115" spans="1:33">
      <c r="A115" s="16">
        <v>30892</v>
      </c>
      <c r="B115" s="16">
        <v>2013</v>
      </c>
      <c r="C115" s="16">
        <v>1</v>
      </c>
      <c r="D115" s="16">
        <v>21</v>
      </c>
      <c r="E115" s="16">
        <v>34.15</v>
      </c>
      <c r="F115" s="16">
        <v>16.329999999999998</v>
      </c>
      <c r="G115" s="16">
        <v>0</v>
      </c>
      <c r="H115" s="16">
        <v>27.31</v>
      </c>
      <c r="I115" s="16">
        <v>1.28</v>
      </c>
      <c r="J115" s="16">
        <v>95.9</v>
      </c>
      <c r="K115" s="16">
        <v>21.96</v>
      </c>
      <c r="L115" s="16">
        <v>6.11</v>
      </c>
      <c r="M115" s="16">
        <v>15</v>
      </c>
      <c r="N115" s="16">
        <v>-21</v>
      </c>
      <c r="O115" s="16">
        <v>0</v>
      </c>
      <c r="P115" s="16">
        <v>1.66</v>
      </c>
      <c r="Q115" s="16">
        <v>3.36</v>
      </c>
      <c r="R115" s="16">
        <v>1.7</v>
      </c>
      <c r="S115" s="16">
        <v>5.38</v>
      </c>
      <c r="T115" s="16">
        <v>1621</v>
      </c>
      <c r="U115" s="16">
        <v>25.24</v>
      </c>
      <c r="V115" s="16">
        <v>58.93</v>
      </c>
      <c r="W115" s="19"/>
      <c r="X115" s="20">
        <f t="shared" si="44"/>
        <v>41295</v>
      </c>
      <c r="Y115" s="20"/>
    </row>
    <row r="116" spans="1:33">
      <c r="A116" s="16">
        <v>30892</v>
      </c>
      <c r="B116" s="16">
        <v>2013</v>
      </c>
      <c r="C116" s="16">
        <v>1</v>
      </c>
      <c r="D116" s="16">
        <v>22</v>
      </c>
      <c r="E116" s="16">
        <v>35.909999999999997</v>
      </c>
      <c r="F116" s="16">
        <v>14.19</v>
      </c>
      <c r="G116" s="16">
        <v>0</v>
      </c>
      <c r="H116" s="16">
        <v>29.67</v>
      </c>
      <c r="I116" s="16">
        <v>0.76</v>
      </c>
      <c r="J116" s="16">
        <v>90.9</v>
      </c>
      <c r="K116" s="16">
        <v>14.41</v>
      </c>
      <c r="L116" s="16">
        <v>6.38</v>
      </c>
      <c r="M116" s="16">
        <v>14.87</v>
      </c>
      <c r="N116" s="16">
        <v>-19.5</v>
      </c>
      <c r="O116" s="16">
        <v>0</v>
      </c>
      <c r="P116" s="16">
        <v>1.53</v>
      </c>
      <c r="Q116" s="16">
        <v>3.41</v>
      </c>
      <c r="R116" s="16">
        <v>1.88</v>
      </c>
      <c r="S116" s="16">
        <v>5.68</v>
      </c>
      <c r="T116" s="16">
        <v>1242</v>
      </c>
      <c r="U116" s="16">
        <v>25.05</v>
      </c>
      <c r="V116" s="16">
        <v>52.66</v>
      </c>
      <c r="W116" s="19"/>
      <c r="X116" s="20">
        <f t="shared" si="44"/>
        <v>41296</v>
      </c>
      <c r="Y116" s="20"/>
    </row>
    <row r="117" spans="1:33">
      <c r="A117" s="16">
        <v>30892</v>
      </c>
      <c r="B117" s="16">
        <v>2013</v>
      </c>
      <c r="C117" s="16">
        <v>1</v>
      </c>
      <c r="D117" s="16">
        <v>23</v>
      </c>
      <c r="E117" s="16">
        <v>39.770000000000003</v>
      </c>
      <c r="F117" s="16">
        <v>13.36</v>
      </c>
      <c r="G117" s="16">
        <v>0</v>
      </c>
      <c r="H117" s="16">
        <v>29.28</v>
      </c>
      <c r="I117" s="16">
        <v>0.7</v>
      </c>
      <c r="J117" s="16">
        <v>94.5</v>
      </c>
      <c r="K117" s="16">
        <v>10.82</v>
      </c>
      <c r="L117" s="16">
        <v>6.52</v>
      </c>
      <c r="M117" s="16">
        <v>16.46</v>
      </c>
      <c r="N117" s="16">
        <v>-18</v>
      </c>
      <c r="O117" s="16">
        <v>0</v>
      </c>
      <c r="P117" s="16">
        <v>1.54</v>
      </c>
      <c r="Q117" s="16">
        <v>3.91</v>
      </c>
      <c r="R117" s="16">
        <v>2.37</v>
      </c>
      <c r="S117" s="16">
        <v>4.18</v>
      </c>
      <c r="T117" s="16">
        <v>1152</v>
      </c>
      <c r="U117" s="16">
        <v>26.57</v>
      </c>
      <c r="V117" s="16">
        <v>52.66</v>
      </c>
      <c r="W117" s="19"/>
      <c r="X117" s="20">
        <f t="shared" si="44"/>
        <v>41297</v>
      </c>
      <c r="Y117" s="20"/>
    </row>
    <row r="118" spans="1:33">
      <c r="A118" s="16">
        <v>30892</v>
      </c>
      <c r="B118" s="16">
        <v>2013</v>
      </c>
      <c r="C118" s="16">
        <v>1</v>
      </c>
      <c r="D118" s="16">
        <v>24</v>
      </c>
      <c r="E118" s="16">
        <v>39.54</v>
      </c>
      <c r="F118" s="16">
        <v>15.31</v>
      </c>
      <c r="G118" s="16">
        <v>0</v>
      </c>
      <c r="H118" s="16">
        <v>25.64</v>
      </c>
      <c r="I118" s="16">
        <v>2.56</v>
      </c>
      <c r="J118" s="16">
        <v>88</v>
      </c>
      <c r="K118" s="16">
        <v>15.23</v>
      </c>
      <c r="L118" s="16">
        <v>7.8</v>
      </c>
      <c r="M118" s="16">
        <v>18.329999999999998</v>
      </c>
      <c r="N118" s="16">
        <v>-21.5</v>
      </c>
      <c r="O118" s="16">
        <v>0</v>
      </c>
      <c r="P118" s="16">
        <v>1.51</v>
      </c>
      <c r="Q118" s="16">
        <v>4.18</v>
      </c>
      <c r="R118" s="16">
        <v>2.67</v>
      </c>
      <c r="S118" s="16">
        <v>12.87</v>
      </c>
      <c r="T118" s="16">
        <v>1852</v>
      </c>
      <c r="U118" s="16">
        <v>27.43</v>
      </c>
      <c r="V118" s="16">
        <v>51.62</v>
      </c>
      <c r="W118" s="19"/>
      <c r="X118" s="20">
        <f t="shared" si="44"/>
        <v>41298</v>
      </c>
      <c r="Y118" s="20"/>
      <c r="Z118" s="20">
        <f t="shared" ref="Z118" si="87">X118</f>
        <v>41298</v>
      </c>
      <c r="AA118" s="17">
        <f>AVERAGE(U112:U118)</f>
        <v>25.805714285714288</v>
      </c>
      <c r="AB118" s="17">
        <f>AVERAGE(V112:V118)</f>
        <v>56.780000000000008</v>
      </c>
      <c r="AC118" s="17">
        <f t="shared" ref="AC118" si="88">AVERAGE(R112:R118)</f>
        <v>1.7457142857142858</v>
      </c>
      <c r="AD118" s="17">
        <f t="shared" ref="AD118" si="89">AVERAGE(H112:H118)</f>
        <v>26.914285714285718</v>
      </c>
      <c r="AE118" s="17">
        <f t="shared" ref="AE118" si="90">SUM(L112:L118)</f>
        <v>43.109999999999992</v>
      </c>
      <c r="AF118" s="17">
        <f t="shared" ref="AF118" si="91">SUM(G112:G118)</f>
        <v>0.2</v>
      </c>
      <c r="AG118" s="17">
        <f t="shared" ref="AG118" si="92">AVERAGE(I112:I118)</f>
        <v>1.3414285714285714</v>
      </c>
    </row>
    <row r="119" spans="1:33">
      <c r="A119" s="16">
        <v>30892</v>
      </c>
      <c r="B119" s="16">
        <v>2013</v>
      </c>
      <c r="C119" s="16">
        <v>1</v>
      </c>
      <c r="D119" s="16">
        <v>25</v>
      </c>
      <c r="E119" s="16">
        <v>36.01</v>
      </c>
      <c r="F119" s="16">
        <v>13.13</v>
      </c>
      <c r="G119" s="16">
        <v>0</v>
      </c>
      <c r="H119" s="16">
        <v>29.88</v>
      </c>
      <c r="I119" s="16">
        <v>1.19</v>
      </c>
      <c r="J119" s="16">
        <v>82.6</v>
      </c>
      <c r="K119" s="16">
        <v>10.75</v>
      </c>
      <c r="L119" s="16">
        <v>6.75</v>
      </c>
      <c r="M119" s="16">
        <v>15.01</v>
      </c>
      <c r="N119" s="16">
        <v>-20</v>
      </c>
      <c r="O119" s="16">
        <v>0</v>
      </c>
      <c r="P119" s="16">
        <v>1.22</v>
      </c>
      <c r="Q119" s="16">
        <v>3.43</v>
      </c>
      <c r="R119" s="16">
        <v>2.21</v>
      </c>
      <c r="S119" s="16">
        <v>8.6</v>
      </c>
      <c r="T119" s="16">
        <v>1422</v>
      </c>
      <c r="U119" s="16">
        <v>24.57</v>
      </c>
      <c r="V119" s="16">
        <v>46.68</v>
      </c>
      <c r="W119" s="19"/>
      <c r="X119" s="20">
        <f t="shared" si="44"/>
        <v>41299</v>
      </c>
      <c r="Y119" s="20"/>
    </row>
    <row r="120" spans="1:33">
      <c r="A120" s="16">
        <v>30892</v>
      </c>
      <c r="B120" s="16">
        <v>2013</v>
      </c>
      <c r="C120" s="16">
        <v>1</v>
      </c>
      <c r="D120" s="16">
        <v>26</v>
      </c>
      <c r="E120" s="16">
        <v>38.74</v>
      </c>
      <c r="F120" s="16">
        <v>11.52</v>
      </c>
      <c r="G120" s="16">
        <v>0</v>
      </c>
      <c r="H120" s="16">
        <v>29.29</v>
      </c>
      <c r="I120" s="16">
        <v>0.66</v>
      </c>
      <c r="J120" s="16">
        <v>91.5</v>
      </c>
      <c r="K120" s="16">
        <v>10.32</v>
      </c>
      <c r="L120" s="16">
        <v>6.31</v>
      </c>
      <c r="M120" s="16">
        <v>14.15</v>
      </c>
      <c r="N120" s="16">
        <v>-15.5</v>
      </c>
      <c r="O120" s="16">
        <v>0</v>
      </c>
      <c r="P120" s="16">
        <v>1.35</v>
      </c>
      <c r="Q120" s="16">
        <v>3.41</v>
      </c>
      <c r="R120" s="16">
        <v>2.06</v>
      </c>
      <c r="S120" s="16">
        <v>3.58</v>
      </c>
      <c r="T120" s="16">
        <v>1648</v>
      </c>
      <c r="U120" s="16">
        <v>25.13</v>
      </c>
      <c r="V120" s="16">
        <v>50.91</v>
      </c>
      <c r="W120" s="19"/>
      <c r="X120" s="20">
        <f t="shared" si="44"/>
        <v>41300</v>
      </c>
      <c r="Y120" s="20"/>
    </row>
    <row r="121" spans="1:33">
      <c r="A121" s="16">
        <v>30892</v>
      </c>
      <c r="B121" s="16">
        <v>2013</v>
      </c>
      <c r="C121" s="16">
        <v>1</v>
      </c>
      <c r="D121" s="16">
        <v>27</v>
      </c>
      <c r="E121" s="16">
        <v>37.89</v>
      </c>
      <c r="F121" s="16">
        <v>12.37</v>
      </c>
      <c r="G121" s="16">
        <v>0</v>
      </c>
      <c r="H121" s="16">
        <v>26.95</v>
      </c>
      <c r="I121" s="16">
        <v>1.45</v>
      </c>
      <c r="J121" s="16">
        <v>91.5</v>
      </c>
      <c r="K121" s="16">
        <v>10.88</v>
      </c>
      <c r="L121" s="16">
        <v>6.62</v>
      </c>
      <c r="M121" s="16">
        <v>15.47</v>
      </c>
      <c r="N121" s="16">
        <v>-18</v>
      </c>
      <c r="O121" s="16">
        <v>0</v>
      </c>
      <c r="P121" s="16">
        <v>1.25</v>
      </c>
      <c r="Q121" s="16">
        <v>3.61</v>
      </c>
      <c r="R121" s="16">
        <v>2.36</v>
      </c>
      <c r="S121" s="16">
        <v>8.2200000000000006</v>
      </c>
      <c r="T121" s="16">
        <v>2313</v>
      </c>
      <c r="U121" s="16">
        <v>25.13</v>
      </c>
      <c r="V121" s="16">
        <v>51.19</v>
      </c>
      <c r="W121" s="19"/>
      <c r="X121" s="20">
        <f t="shared" si="44"/>
        <v>41301</v>
      </c>
      <c r="Y121" s="20"/>
    </row>
    <row r="122" spans="1:33">
      <c r="A122" s="16">
        <v>30892</v>
      </c>
      <c r="B122" s="16">
        <v>2013</v>
      </c>
      <c r="C122" s="16">
        <v>1</v>
      </c>
      <c r="D122" s="16">
        <v>28</v>
      </c>
      <c r="E122" s="16">
        <v>37.520000000000003</v>
      </c>
      <c r="F122" s="16">
        <v>15.9</v>
      </c>
      <c r="G122" s="16">
        <v>0</v>
      </c>
      <c r="H122" s="16">
        <v>20.62</v>
      </c>
      <c r="I122" s="16">
        <v>1.48</v>
      </c>
      <c r="J122" s="16">
        <v>82.1</v>
      </c>
      <c r="K122" s="16">
        <v>20.079999999999998</v>
      </c>
      <c r="L122" s="16">
        <v>4.9400000000000004</v>
      </c>
      <c r="M122" s="16">
        <v>14.88</v>
      </c>
      <c r="N122" s="16">
        <v>-21.5</v>
      </c>
      <c r="O122" s="16">
        <v>0</v>
      </c>
      <c r="P122" s="16">
        <v>1.62</v>
      </c>
      <c r="Q122" s="16">
        <v>3.31</v>
      </c>
      <c r="R122" s="16">
        <v>1.69</v>
      </c>
      <c r="S122" s="16">
        <v>6.95</v>
      </c>
      <c r="T122" s="16">
        <v>1624</v>
      </c>
      <c r="U122" s="16">
        <v>26.71</v>
      </c>
      <c r="V122" s="16">
        <v>51.09</v>
      </c>
      <c r="W122" s="19"/>
      <c r="X122" s="20">
        <f t="shared" si="44"/>
        <v>41302</v>
      </c>
      <c r="Y122" s="20"/>
    </row>
    <row r="123" spans="1:33">
      <c r="A123" s="16">
        <v>30892</v>
      </c>
      <c r="B123" s="16">
        <v>2013</v>
      </c>
      <c r="C123" s="16">
        <v>1</v>
      </c>
      <c r="D123" s="16">
        <v>29</v>
      </c>
      <c r="E123" s="16">
        <v>37</v>
      </c>
      <c r="F123" s="16">
        <v>18.670000000000002</v>
      </c>
      <c r="G123" s="16">
        <v>0.2</v>
      </c>
      <c r="H123" s="16">
        <v>25.6</v>
      </c>
      <c r="I123" s="16">
        <v>2.99</v>
      </c>
      <c r="J123" s="16">
        <v>86.2</v>
      </c>
      <c r="K123" s="16">
        <v>19.649999999999999</v>
      </c>
      <c r="L123" s="16">
        <v>6.99</v>
      </c>
      <c r="M123" s="16">
        <v>17.25</v>
      </c>
      <c r="N123" s="16">
        <v>-24</v>
      </c>
      <c r="O123" s="16">
        <v>0</v>
      </c>
      <c r="P123" s="16">
        <v>1.61</v>
      </c>
      <c r="Q123" s="16">
        <v>3.8</v>
      </c>
      <c r="R123" s="16">
        <v>2.19</v>
      </c>
      <c r="S123" s="16">
        <v>10.02</v>
      </c>
      <c r="T123" s="16">
        <v>2211</v>
      </c>
      <c r="U123" s="16">
        <v>27.84</v>
      </c>
      <c r="V123" s="16">
        <v>52.93</v>
      </c>
      <c r="W123" s="19"/>
      <c r="X123" s="20">
        <f t="shared" si="44"/>
        <v>41303</v>
      </c>
      <c r="Y123" s="20"/>
    </row>
    <row r="124" spans="1:33">
      <c r="A124" s="16">
        <v>30892</v>
      </c>
      <c r="B124" s="16">
        <v>2013</v>
      </c>
      <c r="C124" s="16">
        <v>1</v>
      </c>
      <c r="D124" s="16">
        <v>30</v>
      </c>
      <c r="E124" s="16">
        <v>34.78</v>
      </c>
      <c r="F124" s="16">
        <v>14.65</v>
      </c>
      <c r="G124" s="16">
        <v>0</v>
      </c>
      <c r="H124" s="16">
        <v>29.63</v>
      </c>
      <c r="I124" s="16">
        <v>1.85</v>
      </c>
      <c r="J124" s="16">
        <v>93.3</v>
      </c>
      <c r="K124" s="16">
        <v>9.76</v>
      </c>
      <c r="L124" s="16">
        <v>6.73</v>
      </c>
      <c r="M124" s="16">
        <v>13.7</v>
      </c>
      <c r="N124" s="16">
        <v>-20</v>
      </c>
      <c r="O124" s="16">
        <v>0</v>
      </c>
      <c r="P124" s="16">
        <v>1.41</v>
      </c>
      <c r="Q124" s="16">
        <v>3.13</v>
      </c>
      <c r="R124" s="16">
        <v>1.72</v>
      </c>
      <c r="S124" s="16">
        <v>6.8</v>
      </c>
      <c r="T124" s="16">
        <v>1305</v>
      </c>
      <c r="U124" s="16">
        <v>24.72</v>
      </c>
      <c r="V124" s="16">
        <v>51.53</v>
      </c>
      <c r="W124" s="19"/>
      <c r="X124" s="20">
        <f t="shared" si="44"/>
        <v>41304</v>
      </c>
      <c r="Y124" s="20"/>
    </row>
    <row r="125" spans="1:33">
      <c r="A125" s="16">
        <v>30892</v>
      </c>
      <c r="B125" s="16">
        <v>2013</v>
      </c>
      <c r="C125" s="16">
        <v>1</v>
      </c>
      <c r="D125" s="16">
        <v>31</v>
      </c>
      <c r="E125" s="16">
        <v>34.75</v>
      </c>
      <c r="F125" s="16">
        <v>13.63</v>
      </c>
      <c r="G125" s="16">
        <v>0</v>
      </c>
      <c r="H125" s="16">
        <v>26.33</v>
      </c>
      <c r="I125" s="16">
        <v>1.43</v>
      </c>
      <c r="J125" s="16">
        <v>90.6</v>
      </c>
      <c r="K125" s="16">
        <v>20.11</v>
      </c>
      <c r="L125" s="16">
        <v>6.05</v>
      </c>
      <c r="M125" s="16">
        <v>14.38</v>
      </c>
      <c r="N125" s="16">
        <v>-17.5</v>
      </c>
      <c r="O125" s="16">
        <v>0</v>
      </c>
      <c r="P125" s="16">
        <v>1.46</v>
      </c>
      <c r="Q125" s="16">
        <v>3.3</v>
      </c>
      <c r="R125" s="16">
        <v>1.83</v>
      </c>
      <c r="S125" s="16">
        <v>6.43</v>
      </c>
      <c r="T125" s="16">
        <v>1655</v>
      </c>
      <c r="U125" s="16">
        <v>24.19</v>
      </c>
      <c r="V125" s="16">
        <v>55.36</v>
      </c>
      <c r="W125" s="19"/>
      <c r="X125" s="20">
        <f t="shared" si="44"/>
        <v>41305</v>
      </c>
      <c r="Y125" s="20"/>
      <c r="Z125" s="20">
        <f t="shared" ref="Z125" si="93">X125</f>
        <v>41305</v>
      </c>
      <c r="AA125" s="17">
        <f>AVERAGE(U119:U125)</f>
        <v>25.47</v>
      </c>
      <c r="AB125" s="17">
        <f>AVERAGE(V119:V125)</f>
        <v>51.384285714285724</v>
      </c>
      <c r="AC125" s="17">
        <f t="shared" ref="AC125" si="94">AVERAGE(R119:R125)</f>
        <v>2.0085714285714285</v>
      </c>
      <c r="AD125" s="17">
        <f t="shared" ref="AD125" si="95">AVERAGE(H119:H125)</f>
        <v>26.900000000000002</v>
      </c>
      <c r="AE125" s="17">
        <f t="shared" ref="AE125" si="96">SUM(L119:L125)</f>
        <v>44.39</v>
      </c>
      <c r="AF125" s="17">
        <f t="shared" ref="AF125" si="97">SUM(G119:G125)</f>
        <v>0.2</v>
      </c>
      <c r="AG125" s="17">
        <f t="shared" ref="AG125" si="98">AVERAGE(I119:I125)</f>
        <v>1.5785714285714285</v>
      </c>
    </row>
    <row r="126" spans="1:33">
      <c r="A126" s="16">
        <v>30892</v>
      </c>
      <c r="B126" s="16">
        <v>2013</v>
      </c>
      <c r="C126" s="16">
        <v>2</v>
      </c>
      <c r="D126" s="16">
        <v>1</v>
      </c>
      <c r="E126" s="16">
        <v>35.51</v>
      </c>
      <c r="F126" s="16">
        <v>14.15</v>
      </c>
      <c r="G126" s="16">
        <v>0</v>
      </c>
      <c r="H126" s="16">
        <v>29.14</v>
      </c>
      <c r="I126" s="16">
        <v>0.81</v>
      </c>
      <c r="J126" s="16">
        <v>86.7</v>
      </c>
      <c r="K126" s="16">
        <v>11.9</v>
      </c>
      <c r="L126" s="16">
        <v>6.11</v>
      </c>
      <c r="M126" s="16">
        <v>14.43</v>
      </c>
      <c r="N126" s="16">
        <v>-19.5</v>
      </c>
      <c r="O126" s="16">
        <v>0</v>
      </c>
      <c r="P126" s="16">
        <v>1.34</v>
      </c>
      <c r="Q126" s="16">
        <v>3.31</v>
      </c>
      <c r="R126" s="16">
        <v>1.97</v>
      </c>
      <c r="S126" s="16">
        <v>4.25</v>
      </c>
      <c r="T126" s="16">
        <v>915</v>
      </c>
      <c r="U126" s="16">
        <v>24.83</v>
      </c>
      <c r="V126" s="16">
        <v>49.3</v>
      </c>
      <c r="W126" s="19"/>
      <c r="X126" s="20">
        <f t="shared" si="44"/>
        <v>41306</v>
      </c>
      <c r="Y126" s="20"/>
    </row>
    <row r="127" spans="1:33">
      <c r="A127" s="16">
        <v>30892</v>
      </c>
      <c r="B127" s="16">
        <v>2013</v>
      </c>
      <c r="C127" s="16">
        <v>2</v>
      </c>
      <c r="D127" s="16">
        <v>2</v>
      </c>
      <c r="E127" s="16">
        <v>39.31</v>
      </c>
      <c r="F127" s="16">
        <v>12.01</v>
      </c>
      <c r="G127" s="16">
        <v>0</v>
      </c>
      <c r="H127" s="16">
        <v>28.68</v>
      </c>
      <c r="I127" s="16">
        <v>0.59</v>
      </c>
      <c r="J127" s="16">
        <v>92.1</v>
      </c>
      <c r="K127" s="16">
        <v>9.6</v>
      </c>
      <c r="L127" s="16">
        <v>6.26</v>
      </c>
      <c r="M127" s="16">
        <v>14.94</v>
      </c>
      <c r="N127" s="16">
        <v>-16.5</v>
      </c>
      <c r="O127" s="16">
        <v>0</v>
      </c>
      <c r="P127" s="16">
        <v>1.39</v>
      </c>
      <c r="Q127" s="16">
        <v>3.61</v>
      </c>
      <c r="R127" s="16">
        <v>2.2200000000000002</v>
      </c>
      <c r="S127" s="16">
        <v>3.95</v>
      </c>
      <c r="T127" s="16">
        <v>1538</v>
      </c>
      <c r="U127" s="16">
        <v>25.66</v>
      </c>
      <c r="V127" s="16">
        <v>50.85</v>
      </c>
      <c r="W127" s="19"/>
      <c r="X127" s="20">
        <f t="shared" si="44"/>
        <v>41307</v>
      </c>
      <c r="Y127" s="20"/>
    </row>
    <row r="128" spans="1:33">
      <c r="A128" s="16">
        <v>30892</v>
      </c>
      <c r="B128" s="16">
        <v>2013</v>
      </c>
      <c r="C128" s="16">
        <v>2</v>
      </c>
      <c r="D128" s="16">
        <v>3</v>
      </c>
      <c r="E128" s="16">
        <v>37.65</v>
      </c>
      <c r="F128" s="16">
        <v>13.76</v>
      </c>
      <c r="G128" s="16">
        <v>0</v>
      </c>
      <c r="H128" s="16">
        <v>25.41</v>
      </c>
      <c r="I128" s="16">
        <v>1.61</v>
      </c>
      <c r="J128" s="16">
        <v>89.1</v>
      </c>
      <c r="K128" s="16">
        <v>13.75</v>
      </c>
      <c r="L128" s="16">
        <v>6.43</v>
      </c>
      <c r="M128" s="16">
        <v>15.64</v>
      </c>
      <c r="N128" s="16">
        <v>-18.5</v>
      </c>
      <c r="O128" s="16">
        <v>0</v>
      </c>
      <c r="P128" s="16">
        <v>1.35</v>
      </c>
      <c r="Q128" s="16">
        <v>3.59</v>
      </c>
      <c r="R128" s="16">
        <v>2.2400000000000002</v>
      </c>
      <c r="S128" s="16">
        <v>11.22</v>
      </c>
      <c r="T128" s="16">
        <v>1556</v>
      </c>
      <c r="U128" s="16">
        <v>25.71</v>
      </c>
      <c r="V128" s="16">
        <v>51.43</v>
      </c>
      <c r="W128" s="19"/>
      <c r="X128" s="20">
        <f t="shared" si="44"/>
        <v>41308</v>
      </c>
      <c r="Y128" s="20"/>
    </row>
    <row r="129" spans="1:33">
      <c r="A129" s="16">
        <v>30892</v>
      </c>
      <c r="B129" s="16">
        <v>2013</v>
      </c>
      <c r="C129" s="16">
        <v>2</v>
      </c>
      <c r="D129" s="16">
        <v>4</v>
      </c>
      <c r="E129" s="16">
        <v>33.200000000000003</v>
      </c>
      <c r="F129" s="16">
        <v>15.93</v>
      </c>
      <c r="G129" s="16">
        <v>0</v>
      </c>
      <c r="H129" s="16">
        <v>28.28</v>
      </c>
      <c r="I129" s="16">
        <v>1.59</v>
      </c>
      <c r="J129" s="16">
        <v>86.9</v>
      </c>
      <c r="K129" s="16">
        <v>17.940000000000001</v>
      </c>
      <c r="L129" s="16">
        <v>6.03</v>
      </c>
      <c r="M129" s="16">
        <v>14.23</v>
      </c>
      <c r="N129" s="16">
        <v>-22.5</v>
      </c>
      <c r="O129" s="16">
        <v>0</v>
      </c>
      <c r="P129" s="16">
        <v>1.38</v>
      </c>
      <c r="Q129" s="16">
        <v>3.15</v>
      </c>
      <c r="R129" s="16">
        <v>1.77</v>
      </c>
      <c r="S129" s="16">
        <v>5.68</v>
      </c>
      <c r="T129" s="16">
        <v>1052</v>
      </c>
      <c r="U129" s="16">
        <v>24.57</v>
      </c>
      <c r="V129" s="16">
        <v>52.42</v>
      </c>
      <c r="W129" s="19"/>
      <c r="X129" s="20">
        <f t="shared" si="44"/>
        <v>41309</v>
      </c>
      <c r="Y129" s="20"/>
    </row>
    <row r="130" spans="1:33">
      <c r="A130" s="16">
        <v>30892</v>
      </c>
      <c r="B130" s="16">
        <v>2013</v>
      </c>
      <c r="C130" s="16">
        <v>2</v>
      </c>
      <c r="D130" s="16">
        <v>5</v>
      </c>
      <c r="E130" s="16">
        <v>35.9</v>
      </c>
      <c r="F130" s="16">
        <v>9.9700000000000006</v>
      </c>
      <c r="G130" s="16">
        <v>0</v>
      </c>
      <c r="H130" s="16">
        <v>17.260000000000002</v>
      </c>
      <c r="I130" s="16">
        <v>0.9</v>
      </c>
      <c r="J130" s="16">
        <v>89</v>
      </c>
      <c r="K130" s="16">
        <v>13.42</v>
      </c>
      <c r="L130" s="16">
        <v>4.12</v>
      </c>
      <c r="M130" s="16">
        <v>12.43</v>
      </c>
      <c r="N130" s="16">
        <v>-14.5</v>
      </c>
      <c r="O130" s="16">
        <v>0</v>
      </c>
      <c r="P130" s="16">
        <v>1.18</v>
      </c>
      <c r="Q130" s="16">
        <v>3</v>
      </c>
      <c r="R130" s="16">
        <v>1.81</v>
      </c>
      <c r="S130" s="16">
        <v>4.25</v>
      </c>
      <c r="T130" s="16">
        <v>931</v>
      </c>
      <c r="U130" s="16">
        <v>22.94</v>
      </c>
      <c r="V130" s="16">
        <v>51.21</v>
      </c>
      <c r="W130" s="19"/>
      <c r="X130" s="20">
        <f t="shared" si="44"/>
        <v>41310</v>
      </c>
      <c r="Y130" s="20"/>
    </row>
    <row r="131" spans="1:33">
      <c r="A131" s="16">
        <v>30892</v>
      </c>
      <c r="B131" s="16">
        <v>2013</v>
      </c>
      <c r="C131" s="16">
        <v>2</v>
      </c>
      <c r="D131" s="16">
        <v>6</v>
      </c>
      <c r="E131" s="16">
        <v>36.1</v>
      </c>
      <c r="F131" s="16">
        <v>9.08</v>
      </c>
      <c r="G131" s="16">
        <v>0</v>
      </c>
      <c r="H131" s="16">
        <v>15.91</v>
      </c>
      <c r="I131" s="16">
        <v>1.44</v>
      </c>
      <c r="J131" s="16">
        <v>92.4</v>
      </c>
      <c r="K131" s="16">
        <v>13.55</v>
      </c>
      <c r="L131" s="16">
        <v>4.79</v>
      </c>
      <c r="M131" s="16">
        <v>13.75</v>
      </c>
      <c r="N131" s="16">
        <v>-15</v>
      </c>
      <c r="O131" s="16">
        <v>0</v>
      </c>
      <c r="P131" s="16">
        <v>1.1200000000000001</v>
      </c>
      <c r="Q131" s="16">
        <v>3.32</v>
      </c>
      <c r="R131" s="16">
        <v>2.2000000000000002</v>
      </c>
      <c r="S131" s="16">
        <v>7.32</v>
      </c>
      <c r="T131" s="16">
        <v>1637</v>
      </c>
      <c r="U131" s="16">
        <v>22.59</v>
      </c>
      <c r="V131" s="16">
        <v>52.98</v>
      </c>
      <c r="W131" s="19"/>
      <c r="X131" s="20">
        <f t="shared" si="44"/>
        <v>41311</v>
      </c>
      <c r="Y131" s="20"/>
    </row>
    <row r="132" spans="1:33">
      <c r="A132" s="16">
        <v>30892</v>
      </c>
      <c r="B132" s="16">
        <v>2013</v>
      </c>
      <c r="C132" s="16">
        <v>2</v>
      </c>
      <c r="D132" s="16">
        <v>7</v>
      </c>
      <c r="E132" s="16">
        <v>36.29</v>
      </c>
      <c r="F132" s="16">
        <v>12.5</v>
      </c>
      <c r="G132" s="16">
        <v>0</v>
      </c>
      <c r="H132" s="16">
        <v>17.32</v>
      </c>
      <c r="I132" s="16">
        <v>1.24</v>
      </c>
      <c r="J132" s="16">
        <v>85.8</v>
      </c>
      <c r="K132" s="16">
        <v>11.47</v>
      </c>
      <c r="L132" s="16">
        <v>4.83</v>
      </c>
      <c r="M132" s="16">
        <v>14.16</v>
      </c>
      <c r="N132" s="16">
        <v>-16</v>
      </c>
      <c r="O132" s="16">
        <v>0</v>
      </c>
      <c r="P132" s="16">
        <v>1.1299999999999999</v>
      </c>
      <c r="Q132" s="16">
        <v>3.34</v>
      </c>
      <c r="R132" s="16">
        <v>2.21</v>
      </c>
      <c r="S132" s="16">
        <v>7.85</v>
      </c>
      <c r="T132" s="16">
        <v>1407</v>
      </c>
      <c r="U132" s="16">
        <v>24.4</v>
      </c>
      <c r="V132" s="16">
        <v>48.64</v>
      </c>
      <c r="W132" s="19"/>
      <c r="X132" s="20">
        <f t="shared" si="44"/>
        <v>41312</v>
      </c>
      <c r="Y132" s="20"/>
      <c r="Z132" s="20">
        <f t="shared" ref="Z132" si="99">X132</f>
        <v>41312</v>
      </c>
      <c r="AA132" s="17">
        <f>AVERAGE(U126:U132)</f>
        <v>24.385714285714283</v>
      </c>
      <c r="AB132" s="17">
        <f>AVERAGE(V126:V132)</f>
        <v>50.975714285714282</v>
      </c>
      <c r="AC132" s="17">
        <f t="shared" ref="AC132" si="100">AVERAGE(R126:R132)</f>
        <v>2.06</v>
      </c>
      <c r="AD132" s="17">
        <f t="shared" ref="AD132" si="101">AVERAGE(H126:H132)</f>
        <v>23.142857142857142</v>
      </c>
      <c r="AE132" s="17">
        <f t="shared" ref="AE132" si="102">SUM(L126:L132)</f>
        <v>38.57</v>
      </c>
      <c r="AF132" s="17">
        <f t="shared" ref="AF132" si="103">SUM(G126:G132)</f>
        <v>0</v>
      </c>
      <c r="AG132" s="17">
        <f t="shared" ref="AG132" si="104">AVERAGE(I126:I132)</f>
        <v>1.1685714285714286</v>
      </c>
    </row>
    <row r="133" spans="1:33">
      <c r="A133" s="16">
        <v>30892</v>
      </c>
      <c r="B133" s="16">
        <v>2013</v>
      </c>
      <c r="C133" s="16">
        <v>2</v>
      </c>
      <c r="D133" s="16">
        <v>8</v>
      </c>
      <c r="E133" s="16">
        <v>38.94</v>
      </c>
      <c r="F133" s="16">
        <v>12.08</v>
      </c>
      <c r="G133" s="16">
        <v>0</v>
      </c>
      <c r="H133" s="16">
        <v>20.170000000000002</v>
      </c>
      <c r="I133" s="16">
        <v>0.74</v>
      </c>
      <c r="J133" s="16">
        <v>84.7</v>
      </c>
      <c r="K133" s="16">
        <v>8.7100000000000009</v>
      </c>
      <c r="L133" s="16">
        <v>4.91</v>
      </c>
      <c r="M133" s="16">
        <v>14.93</v>
      </c>
      <c r="N133" s="16">
        <v>-17</v>
      </c>
      <c r="O133" s="16">
        <v>0</v>
      </c>
      <c r="P133" s="16">
        <v>1.37</v>
      </c>
      <c r="Q133" s="16">
        <v>3.56</v>
      </c>
      <c r="R133" s="16">
        <v>2.19</v>
      </c>
      <c r="S133" s="16">
        <v>5.23</v>
      </c>
      <c r="T133" s="16">
        <v>1414</v>
      </c>
      <c r="U133" s="16">
        <v>25.51</v>
      </c>
      <c r="V133" s="16">
        <v>46.71</v>
      </c>
      <c r="W133" s="19"/>
      <c r="X133" s="20">
        <f t="shared" ref="X133:X196" si="105">X132+1</f>
        <v>41313</v>
      </c>
      <c r="Y133" s="20"/>
    </row>
    <row r="134" spans="1:33">
      <c r="A134" s="16">
        <v>30892</v>
      </c>
      <c r="B134" s="16">
        <v>2013</v>
      </c>
      <c r="C134" s="16">
        <v>2</v>
      </c>
      <c r="D134" s="16">
        <v>9</v>
      </c>
      <c r="E134" s="16">
        <v>36.229999999999997</v>
      </c>
      <c r="F134" s="16">
        <v>16.03</v>
      </c>
      <c r="G134" s="16">
        <v>4.5999999999999996</v>
      </c>
      <c r="H134" s="16">
        <v>11.68</v>
      </c>
      <c r="I134" s="16">
        <v>1.95</v>
      </c>
      <c r="J134" s="16">
        <v>91.4</v>
      </c>
      <c r="K134" s="16">
        <v>20.8</v>
      </c>
      <c r="L134" s="16">
        <v>3.79</v>
      </c>
      <c r="M134" s="16">
        <v>13.91</v>
      </c>
      <c r="N134" s="16">
        <v>-22.5</v>
      </c>
      <c r="O134" s="16">
        <v>0</v>
      </c>
      <c r="P134" s="16">
        <v>1.58</v>
      </c>
      <c r="Q134" s="16">
        <v>3.13</v>
      </c>
      <c r="R134" s="16">
        <v>1.54</v>
      </c>
      <c r="S134" s="16">
        <v>8.15</v>
      </c>
      <c r="T134" s="16">
        <v>2010</v>
      </c>
      <c r="U134" s="16">
        <v>26.13</v>
      </c>
      <c r="V134" s="16">
        <v>56.1</v>
      </c>
      <c r="W134" s="19"/>
      <c r="X134" s="20">
        <f t="shared" si="105"/>
        <v>41314</v>
      </c>
      <c r="Y134" s="20"/>
    </row>
    <row r="135" spans="1:33">
      <c r="A135" s="16">
        <v>30892</v>
      </c>
      <c r="B135" s="16">
        <v>2013</v>
      </c>
      <c r="C135" s="16">
        <v>2</v>
      </c>
      <c r="D135" s="16">
        <v>10</v>
      </c>
      <c r="E135" s="16">
        <v>33.46</v>
      </c>
      <c r="F135" s="16">
        <v>13.99</v>
      </c>
      <c r="G135" s="16">
        <v>0</v>
      </c>
      <c r="H135" s="16">
        <v>22.31</v>
      </c>
      <c r="I135" s="16">
        <v>2.31</v>
      </c>
      <c r="J135" s="16">
        <v>95.1</v>
      </c>
      <c r="K135" s="16">
        <v>23.31</v>
      </c>
      <c r="L135" s="16">
        <v>5.54</v>
      </c>
      <c r="M135" s="16">
        <v>13.55</v>
      </c>
      <c r="N135" s="16">
        <v>-20.5</v>
      </c>
      <c r="O135" s="16">
        <v>0</v>
      </c>
      <c r="P135" s="16">
        <v>1.8</v>
      </c>
      <c r="Q135" s="16">
        <v>3.07</v>
      </c>
      <c r="R135" s="16">
        <v>1.27</v>
      </c>
      <c r="S135" s="16">
        <v>9.42</v>
      </c>
      <c r="T135" s="16">
        <v>1544</v>
      </c>
      <c r="U135" s="16">
        <v>23.73</v>
      </c>
      <c r="V135" s="16">
        <v>59.21</v>
      </c>
      <c r="W135" s="19"/>
      <c r="X135" s="20">
        <f t="shared" si="105"/>
        <v>41315</v>
      </c>
      <c r="Y135" s="20"/>
    </row>
    <row r="136" spans="1:33">
      <c r="A136" s="16">
        <v>30892</v>
      </c>
      <c r="B136" s="16">
        <v>2013</v>
      </c>
      <c r="C136" s="16">
        <v>2</v>
      </c>
      <c r="D136" s="16">
        <v>11</v>
      </c>
      <c r="E136" s="16">
        <v>34.049999999999997</v>
      </c>
      <c r="F136" s="16">
        <v>9.57</v>
      </c>
      <c r="G136" s="16">
        <v>0</v>
      </c>
      <c r="H136" s="16">
        <v>24.99</v>
      </c>
      <c r="I136" s="16">
        <v>1.23</v>
      </c>
      <c r="J136" s="16">
        <v>96.2</v>
      </c>
      <c r="K136" s="16">
        <v>17.28</v>
      </c>
      <c r="L136" s="16">
        <v>5.66</v>
      </c>
      <c r="M136" s="16">
        <v>11.67</v>
      </c>
      <c r="N136" s="16">
        <v>-12</v>
      </c>
      <c r="O136" s="16">
        <v>0</v>
      </c>
      <c r="P136" s="16">
        <v>1.35</v>
      </c>
      <c r="Q136" s="16">
        <v>2.89</v>
      </c>
      <c r="R136" s="16">
        <v>1.54</v>
      </c>
      <c r="S136" s="16">
        <v>7.4</v>
      </c>
      <c r="T136" s="16">
        <v>1219</v>
      </c>
      <c r="U136" s="16">
        <v>21.81</v>
      </c>
      <c r="V136" s="16">
        <v>56.74</v>
      </c>
      <c r="W136" s="19"/>
      <c r="X136" s="20">
        <f t="shared" si="105"/>
        <v>41316</v>
      </c>
      <c r="Y136" s="20"/>
    </row>
    <row r="137" spans="1:33">
      <c r="A137" s="16">
        <v>30892</v>
      </c>
      <c r="B137" s="16">
        <v>2013</v>
      </c>
      <c r="C137" s="16">
        <v>2</v>
      </c>
      <c r="D137" s="16">
        <v>12</v>
      </c>
      <c r="E137" s="16">
        <v>37.49</v>
      </c>
      <c r="F137" s="16">
        <v>11.58</v>
      </c>
      <c r="G137" s="16">
        <v>0</v>
      </c>
      <c r="H137" s="16">
        <v>25.64</v>
      </c>
      <c r="I137" s="16">
        <v>1.02</v>
      </c>
      <c r="J137" s="16">
        <v>93.9</v>
      </c>
      <c r="K137" s="16">
        <v>14.97</v>
      </c>
      <c r="L137" s="16">
        <v>5.71</v>
      </c>
      <c r="M137" s="16">
        <v>14.79</v>
      </c>
      <c r="N137" s="16">
        <v>-16</v>
      </c>
      <c r="O137" s="16">
        <v>0</v>
      </c>
      <c r="P137" s="16">
        <v>1.51</v>
      </c>
      <c r="Q137" s="16">
        <v>3.49</v>
      </c>
      <c r="R137" s="16">
        <v>1.98</v>
      </c>
      <c r="S137" s="16">
        <v>5.98</v>
      </c>
      <c r="T137" s="16">
        <v>1817</v>
      </c>
      <c r="U137" s="16">
        <v>24.54</v>
      </c>
      <c r="V137" s="16">
        <v>54.44</v>
      </c>
      <c r="W137" s="19"/>
      <c r="X137" s="20">
        <f t="shared" si="105"/>
        <v>41317</v>
      </c>
      <c r="Y137" s="20"/>
    </row>
    <row r="138" spans="1:33">
      <c r="A138" s="16">
        <v>30892</v>
      </c>
      <c r="B138" s="16">
        <v>2013</v>
      </c>
      <c r="C138" s="16">
        <v>2</v>
      </c>
      <c r="D138" s="16">
        <v>13</v>
      </c>
      <c r="E138" s="16">
        <v>37.590000000000003</v>
      </c>
      <c r="F138" s="16">
        <v>17.02</v>
      </c>
      <c r="G138" s="16">
        <v>0</v>
      </c>
      <c r="H138" s="16">
        <v>24.16</v>
      </c>
      <c r="I138" s="16">
        <v>1.1499999999999999</v>
      </c>
      <c r="J138" s="16">
        <v>87.6</v>
      </c>
      <c r="K138" s="16">
        <v>11.54</v>
      </c>
      <c r="L138" s="16">
        <v>5.69</v>
      </c>
      <c r="M138" s="16">
        <v>16.36</v>
      </c>
      <c r="N138" s="16">
        <v>-23.5</v>
      </c>
      <c r="O138" s="16">
        <v>0</v>
      </c>
      <c r="P138" s="16">
        <v>1.63</v>
      </c>
      <c r="Q138" s="16">
        <v>3.71</v>
      </c>
      <c r="R138" s="16">
        <v>2.08</v>
      </c>
      <c r="S138" s="16">
        <v>6.05</v>
      </c>
      <c r="T138" s="16">
        <v>417</v>
      </c>
      <c r="U138" s="16">
        <v>27.31</v>
      </c>
      <c r="V138" s="16">
        <v>49.57</v>
      </c>
      <c r="W138" s="19"/>
      <c r="X138" s="20">
        <f t="shared" si="105"/>
        <v>41318</v>
      </c>
      <c r="Y138" s="20"/>
    </row>
    <row r="139" spans="1:33">
      <c r="A139" s="16">
        <v>30892</v>
      </c>
      <c r="B139" s="16">
        <v>2013</v>
      </c>
      <c r="C139" s="16">
        <v>2</v>
      </c>
      <c r="D139" s="16">
        <v>14</v>
      </c>
      <c r="E139" s="16">
        <v>38.979999999999997</v>
      </c>
      <c r="F139" s="16">
        <v>13.86</v>
      </c>
      <c r="G139" s="16">
        <v>0</v>
      </c>
      <c r="H139" s="16">
        <v>25.63</v>
      </c>
      <c r="I139" s="16">
        <v>0.79</v>
      </c>
      <c r="J139" s="16">
        <v>93</v>
      </c>
      <c r="K139" s="16">
        <v>10.09</v>
      </c>
      <c r="L139" s="16">
        <v>5.88</v>
      </c>
      <c r="M139" s="16">
        <v>16.12</v>
      </c>
      <c r="N139" s="16">
        <v>-18.5</v>
      </c>
      <c r="O139" s="16">
        <v>0</v>
      </c>
      <c r="P139" s="16">
        <v>1.26</v>
      </c>
      <c r="Q139" s="16">
        <v>3.77</v>
      </c>
      <c r="R139" s="16">
        <v>2.52</v>
      </c>
      <c r="S139" s="16">
        <v>4.25</v>
      </c>
      <c r="T139" s="16">
        <v>1703</v>
      </c>
      <c r="U139" s="16">
        <v>26.42</v>
      </c>
      <c r="V139" s="16">
        <v>51.55</v>
      </c>
      <c r="W139" s="19"/>
      <c r="X139" s="20">
        <f t="shared" si="105"/>
        <v>41319</v>
      </c>
      <c r="Y139" s="20"/>
      <c r="Z139" s="20">
        <f t="shared" ref="Z139" si="106">X139</f>
        <v>41319</v>
      </c>
      <c r="AA139" s="17">
        <f>AVERAGE(U133:U139)</f>
        <v>25.064285714285713</v>
      </c>
      <c r="AB139" s="17">
        <f>AVERAGE(V133:V139)</f>
        <v>53.47428571428572</v>
      </c>
      <c r="AC139" s="17">
        <f t="shared" ref="AC139" si="107">AVERAGE(R133:R139)</f>
        <v>1.8742857142857141</v>
      </c>
      <c r="AD139" s="17">
        <f t="shared" ref="AD139" si="108">AVERAGE(H133:H139)</f>
        <v>22.08285714285714</v>
      </c>
      <c r="AE139" s="17">
        <f t="shared" ref="AE139" si="109">SUM(L133:L139)</f>
        <v>37.18</v>
      </c>
      <c r="AF139" s="17">
        <f t="shared" ref="AF139" si="110">SUM(G133:G139)</f>
        <v>4.5999999999999996</v>
      </c>
      <c r="AG139" s="17">
        <f t="shared" ref="AG139" si="111">AVERAGE(I133:I139)</f>
        <v>1.3128571428571429</v>
      </c>
    </row>
    <row r="140" spans="1:33">
      <c r="A140" s="16">
        <v>30892</v>
      </c>
      <c r="B140" s="16">
        <v>2013</v>
      </c>
      <c r="C140" s="16">
        <v>2</v>
      </c>
      <c r="D140" s="16">
        <v>15</v>
      </c>
      <c r="E140" s="16">
        <v>34.090000000000003</v>
      </c>
      <c r="F140" s="16">
        <v>13.59</v>
      </c>
      <c r="G140" s="16">
        <v>0</v>
      </c>
      <c r="H140" s="16">
        <v>24.98</v>
      </c>
      <c r="I140" s="16">
        <v>1.59</v>
      </c>
      <c r="J140" s="16">
        <v>85.2</v>
      </c>
      <c r="K140" s="16">
        <v>15.27</v>
      </c>
      <c r="L140" s="16">
        <v>5.9</v>
      </c>
      <c r="M140" s="16">
        <v>13.6</v>
      </c>
      <c r="N140" s="16">
        <v>-19.5</v>
      </c>
      <c r="O140" s="16">
        <v>0</v>
      </c>
      <c r="P140" s="16">
        <v>1.17</v>
      </c>
      <c r="Q140" s="16">
        <v>3.12</v>
      </c>
      <c r="R140" s="16">
        <v>1.95</v>
      </c>
      <c r="S140" s="16">
        <v>6.95</v>
      </c>
      <c r="T140" s="16">
        <v>1656</v>
      </c>
      <c r="U140" s="16">
        <v>23.84</v>
      </c>
      <c r="V140" s="16">
        <v>50.24</v>
      </c>
      <c r="W140" s="19"/>
      <c r="X140" s="20">
        <f t="shared" si="105"/>
        <v>41320</v>
      </c>
      <c r="Y140" s="20"/>
    </row>
    <row r="141" spans="1:33">
      <c r="A141" s="16">
        <v>30892</v>
      </c>
      <c r="B141" s="16">
        <v>2013</v>
      </c>
      <c r="C141" s="16">
        <v>2</v>
      </c>
      <c r="D141" s="16">
        <v>16</v>
      </c>
      <c r="E141" s="16">
        <v>37.26</v>
      </c>
      <c r="F141" s="16">
        <v>11.55</v>
      </c>
      <c r="G141" s="16">
        <v>0</v>
      </c>
      <c r="H141" s="16">
        <v>27.19</v>
      </c>
      <c r="I141" s="16">
        <v>0.8</v>
      </c>
      <c r="J141" s="16">
        <v>92.3</v>
      </c>
      <c r="K141" s="16">
        <v>12.07</v>
      </c>
      <c r="L141" s="16">
        <v>5.76</v>
      </c>
      <c r="M141" s="16">
        <v>13.75</v>
      </c>
      <c r="N141" s="16">
        <v>-17.5</v>
      </c>
      <c r="O141" s="16">
        <v>0</v>
      </c>
      <c r="P141" s="16">
        <v>1.45</v>
      </c>
      <c r="Q141" s="16">
        <v>3.26</v>
      </c>
      <c r="R141" s="16">
        <v>1.81</v>
      </c>
      <c r="S141" s="16">
        <v>3.73</v>
      </c>
      <c r="T141" s="16">
        <v>3</v>
      </c>
      <c r="U141" s="16">
        <v>24.41</v>
      </c>
      <c r="V141" s="16">
        <v>52.19</v>
      </c>
      <c r="W141" s="19"/>
      <c r="X141" s="20">
        <f t="shared" si="105"/>
        <v>41321</v>
      </c>
      <c r="Y141" s="20"/>
    </row>
    <row r="142" spans="1:33">
      <c r="A142" s="16">
        <v>30892</v>
      </c>
      <c r="B142" s="16">
        <v>2013</v>
      </c>
      <c r="C142" s="16">
        <v>2</v>
      </c>
      <c r="D142" s="16">
        <v>17</v>
      </c>
      <c r="E142" s="16">
        <v>36.69</v>
      </c>
      <c r="F142" s="16">
        <v>12.57</v>
      </c>
      <c r="G142" s="16">
        <v>6</v>
      </c>
      <c r="H142" s="16">
        <v>17.14</v>
      </c>
      <c r="I142" s="16">
        <v>1.82</v>
      </c>
      <c r="J142" s="16">
        <v>93.1</v>
      </c>
      <c r="K142" s="16">
        <v>17.57</v>
      </c>
      <c r="L142" s="16">
        <v>4.54</v>
      </c>
      <c r="M142" s="16">
        <v>12.92</v>
      </c>
      <c r="N142" s="16">
        <v>-17</v>
      </c>
      <c r="O142" s="16">
        <v>0</v>
      </c>
      <c r="P142" s="16">
        <v>1.62</v>
      </c>
      <c r="Q142" s="16">
        <v>3.1</v>
      </c>
      <c r="R142" s="16">
        <v>1.48</v>
      </c>
      <c r="S142" s="16">
        <v>8.07</v>
      </c>
      <c r="T142" s="16">
        <v>1628</v>
      </c>
      <c r="U142" s="16">
        <v>24.63</v>
      </c>
      <c r="V142" s="16">
        <v>55.33</v>
      </c>
      <c r="W142" s="19"/>
      <c r="X142" s="20">
        <f t="shared" si="105"/>
        <v>41322</v>
      </c>
      <c r="Y142" s="20"/>
    </row>
    <row r="143" spans="1:33">
      <c r="A143" s="16">
        <v>30892</v>
      </c>
      <c r="B143" s="16">
        <v>2013</v>
      </c>
      <c r="C143" s="16">
        <v>2</v>
      </c>
      <c r="D143" s="16">
        <v>18</v>
      </c>
      <c r="E143" s="16">
        <v>34.07</v>
      </c>
      <c r="F143" s="16">
        <v>16.79</v>
      </c>
      <c r="G143" s="16">
        <v>0.2</v>
      </c>
      <c r="H143" s="16">
        <v>13.31</v>
      </c>
      <c r="I143" s="16">
        <v>1.72</v>
      </c>
      <c r="J143" s="16">
        <v>92.8</v>
      </c>
      <c r="K143" s="16">
        <v>22.58</v>
      </c>
      <c r="L143" s="16">
        <v>3.4</v>
      </c>
      <c r="M143" s="16">
        <v>13.14</v>
      </c>
      <c r="N143" s="16">
        <v>-21.5</v>
      </c>
      <c r="O143" s="16">
        <v>0</v>
      </c>
      <c r="P143" s="16">
        <v>1.78</v>
      </c>
      <c r="Q143" s="16">
        <v>2.92</v>
      </c>
      <c r="R143" s="16">
        <v>1.1399999999999999</v>
      </c>
      <c r="S143" s="16">
        <v>5.98</v>
      </c>
      <c r="T143" s="16">
        <v>1418</v>
      </c>
      <c r="U143" s="16">
        <v>25.43</v>
      </c>
      <c r="V143" s="16">
        <v>57.69</v>
      </c>
      <c r="W143" s="19"/>
      <c r="X143" s="20">
        <f t="shared" si="105"/>
        <v>41323</v>
      </c>
      <c r="Y143" s="20"/>
    </row>
    <row r="144" spans="1:33">
      <c r="A144" s="16">
        <v>30892</v>
      </c>
      <c r="B144" s="16">
        <v>2013</v>
      </c>
      <c r="C144" s="16">
        <v>2</v>
      </c>
      <c r="D144" s="16">
        <v>19</v>
      </c>
      <c r="E144" s="16">
        <v>33.35</v>
      </c>
      <c r="F144" s="16">
        <v>16.989999999999998</v>
      </c>
      <c r="G144" s="16">
        <v>1.2</v>
      </c>
      <c r="H144" s="16">
        <v>16.350000000000001</v>
      </c>
      <c r="I144" s="16">
        <v>1.41</v>
      </c>
      <c r="J144" s="16">
        <v>94.3</v>
      </c>
      <c r="K144" s="16">
        <v>27</v>
      </c>
      <c r="L144" s="16">
        <v>3.81</v>
      </c>
      <c r="M144" s="16">
        <v>13.62</v>
      </c>
      <c r="N144" s="16">
        <v>-23.5</v>
      </c>
      <c r="O144" s="16">
        <v>0</v>
      </c>
      <c r="P144" s="16">
        <v>1.86</v>
      </c>
      <c r="Q144" s="16">
        <v>3</v>
      </c>
      <c r="R144" s="16">
        <v>1.1299999999999999</v>
      </c>
      <c r="S144" s="16">
        <v>8.6</v>
      </c>
      <c r="T144" s="16">
        <v>1530</v>
      </c>
      <c r="U144" s="16">
        <v>25.17</v>
      </c>
      <c r="V144" s="16">
        <v>60.65</v>
      </c>
      <c r="W144" s="19"/>
      <c r="X144" s="20">
        <f t="shared" si="105"/>
        <v>41324</v>
      </c>
      <c r="Y144" s="20"/>
    </row>
    <row r="145" spans="1:33">
      <c r="A145" s="16">
        <v>30892</v>
      </c>
      <c r="B145" s="16">
        <v>2013</v>
      </c>
      <c r="C145" s="16">
        <v>2</v>
      </c>
      <c r="D145" s="16">
        <v>20</v>
      </c>
      <c r="E145" s="16">
        <v>31.04</v>
      </c>
      <c r="F145" s="16">
        <v>12.47</v>
      </c>
      <c r="G145" s="16">
        <v>0</v>
      </c>
      <c r="H145" s="16">
        <v>26.95</v>
      </c>
      <c r="I145" s="16">
        <v>1.45</v>
      </c>
      <c r="J145" s="16">
        <v>95.3</v>
      </c>
      <c r="K145" s="16">
        <v>18.3</v>
      </c>
      <c r="L145" s="16">
        <v>5.29</v>
      </c>
      <c r="M145" s="16">
        <v>10.25</v>
      </c>
      <c r="N145" s="16">
        <v>-14.5</v>
      </c>
      <c r="O145" s="16">
        <v>0</v>
      </c>
      <c r="P145" s="16">
        <v>1.22</v>
      </c>
      <c r="Q145" s="16">
        <v>2.5</v>
      </c>
      <c r="R145" s="16">
        <v>1.28</v>
      </c>
      <c r="S145" s="16">
        <v>5.08</v>
      </c>
      <c r="T145" s="16">
        <v>1507</v>
      </c>
      <c r="U145" s="16">
        <v>21.76</v>
      </c>
      <c r="V145" s="16">
        <v>56.8</v>
      </c>
      <c r="W145" s="19"/>
      <c r="X145" s="20">
        <f t="shared" si="105"/>
        <v>41325</v>
      </c>
      <c r="Y145" s="20"/>
    </row>
    <row r="146" spans="1:33">
      <c r="A146" s="16">
        <v>30892</v>
      </c>
      <c r="B146" s="16">
        <v>2013</v>
      </c>
      <c r="C146" s="16">
        <v>2</v>
      </c>
      <c r="D146" s="16">
        <v>21</v>
      </c>
      <c r="E146" s="16">
        <v>32.86</v>
      </c>
      <c r="F146" s="16">
        <v>6.54</v>
      </c>
      <c r="G146" s="16">
        <v>0</v>
      </c>
      <c r="H146" s="16">
        <v>26.68</v>
      </c>
      <c r="I146" s="16">
        <v>0.67</v>
      </c>
      <c r="J146" s="16">
        <v>94.9</v>
      </c>
      <c r="K146" s="16">
        <v>11.24</v>
      </c>
      <c r="L146" s="16">
        <v>5.28</v>
      </c>
      <c r="M146" s="16">
        <v>9.14</v>
      </c>
      <c r="N146" s="16">
        <v>-6</v>
      </c>
      <c r="O146" s="16">
        <v>0</v>
      </c>
      <c r="P146" s="16">
        <v>0.99</v>
      </c>
      <c r="Q146" s="16">
        <v>2.52</v>
      </c>
      <c r="R146" s="16">
        <v>1.53</v>
      </c>
      <c r="S146" s="16">
        <v>4.4000000000000004</v>
      </c>
      <c r="T146" s="16">
        <v>1024</v>
      </c>
      <c r="U146" s="16">
        <v>19.7</v>
      </c>
      <c r="V146" s="16">
        <v>53.07</v>
      </c>
      <c r="W146" s="19"/>
      <c r="X146" s="20">
        <f t="shared" si="105"/>
        <v>41326</v>
      </c>
      <c r="Y146" s="20"/>
      <c r="Z146" s="20">
        <f t="shared" ref="Z146" si="112">X146</f>
        <v>41326</v>
      </c>
      <c r="AA146" s="17">
        <f>AVERAGE(U140:U146)</f>
        <v>23.562857142857144</v>
      </c>
      <c r="AB146" s="17">
        <f>AVERAGE(V140:V146)</f>
        <v>55.138571428571424</v>
      </c>
      <c r="AC146" s="17">
        <f t="shared" ref="AC146" si="113">AVERAGE(R140:R146)</f>
        <v>1.474285714285714</v>
      </c>
      <c r="AD146" s="17">
        <f t="shared" ref="AD146" si="114">AVERAGE(H140:H146)</f>
        <v>21.8</v>
      </c>
      <c r="AE146" s="17">
        <f t="shared" ref="AE146" si="115">SUM(L140:L146)</f>
        <v>33.979999999999997</v>
      </c>
      <c r="AF146" s="17">
        <f t="shared" ref="AF146" si="116">SUM(G140:G146)</f>
        <v>7.4</v>
      </c>
      <c r="AG146" s="17">
        <f t="shared" ref="AG146" si="117">AVERAGE(I140:I146)</f>
        <v>1.3514285714285712</v>
      </c>
    </row>
    <row r="147" spans="1:33">
      <c r="A147" s="16">
        <v>30892</v>
      </c>
      <c r="B147" s="16">
        <v>2013</v>
      </c>
      <c r="C147" s="16">
        <v>2</v>
      </c>
      <c r="D147" s="16">
        <v>22</v>
      </c>
      <c r="E147" s="16">
        <v>35.57</v>
      </c>
      <c r="F147" s="16">
        <v>5.62</v>
      </c>
      <c r="G147" s="16">
        <v>0</v>
      </c>
      <c r="H147" s="16">
        <v>26.5</v>
      </c>
      <c r="I147" s="16">
        <v>1.03</v>
      </c>
      <c r="J147" s="16">
        <v>97.3</v>
      </c>
      <c r="K147" s="16">
        <v>8.51</v>
      </c>
      <c r="L147" s="16">
        <v>6.06</v>
      </c>
      <c r="M147" s="16">
        <v>10.51</v>
      </c>
      <c r="N147" s="16">
        <v>-6</v>
      </c>
      <c r="O147" s="16">
        <v>0</v>
      </c>
      <c r="P147" s="16">
        <v>0.99</v>
      </c>
      <c r="Q147" s="16">
        <v>2.86</v>
      </c>
      <c r="R147" s="16">
        <v>1.88</v>
      </c>
      <c r="S147" s="16">
        <v>6.28</v>
      </c>
      <c r="T147" s="16">
        <v>1541</v>
      </c>
      <c r="U147" s="16">
        <v>20.59</v>
      </c>
      <c r="V147" s="16">
        <v>52.91</v>
      </c>
      <c r="W147" s="19"/>
      <c r="X147" s="20">
        <f t="shared" si="105"/>
        <v>41327</v>
      </c>
      <c r="Y147" s="20"/>
    </row>
    <row r="148" spans="1:33">
      <c r="A148" s="19">
        <v>30892</v>
      </c>
      <c r="B148" s="19">
        <v>2013</v>
      </c>
      <c r="C148" s="19">
        <v>2</v>
      </c>
      <c r="D148" s="19">
        <v>23</v>
      </c>
      <c r="E148" s="19">
        <v>33.76</v>
      </c>
      <c r="F148" s="19">
        <v>10.4</v>
      </c>
      <c r="G148" s="19">
        <v>0</v>
      </c>
      <c r="H148" s="19">
        <v>25.98</v>
      </c>
      <c r="I148" s="19">
        <v>1.19</v>
      </c>
      <c r="J148" s="19">
        <v>83.2</v>
      </c>
      <c r="K148" s="19">
        <v>12.5</v>
      </c>
      <c r="L148" s="19">
        <v>5.9</v>
      </c>
      <c r="M148" s="19">
        <v>12.61</v>
      </c>
      <c r="N148" s="19">
        <v>-14</v>
      </c>
      <c r="O148" s="19">
        <v>0</v>
      </c>
      <c r="P148" s="19">
        <v>1.0900000000000001</v>
      </c>
      <c r="Q148" s="19">
        <v>3.01</v>
      </c>
      <c r="R148" s="19">
        <v>1.93</v>
      </c>
      <c r="S148" s="19">
        <v>6.05</v>
      </c>
      <c r="T148" s="19">
        <v>1438</v>
      </c>
      <c r="U148" s="19">
        <v>22.08</v>
      </c>
      <c r="V148" s="19">
        <v>47.85</v>
      </c>
      <c r="W148" s="19"/>
      <c r="X148" s="20">
        <f t="shared" si="105"/>
        <v>41328</v>
      </c>
      <c r="Y148" s="20"/>
    </row>
    <row r="149" spans="1:33">
      <c r="A149" s="16">
        <v>30892</v>
      </c>
      <c r="B149" s="16">
        <v>2013</v>
      </c>
      <c r="C149" s="16">
        <v>2</v>
      </c>
      <c r="D149" s="16">
        <v>24</v>
      </c>
      <c r="E149" s="16">
        <v>36.54</v>
      </c>
      <c r="F149" s="16">
        <v>8.4499999999999993</v>
      </c>
      <c r="G149" s="16">
        <v>0</v>
      </c>
      <c r="H149" s="16">
        <v>26.21</v>
      </c>
      <c r="I149" s="16">
        <v>0.54</v>
      </c>
      <c r="J149" s="16">
        <v>90.2</v>
      </c>
      <c r="K149" s="16">
        <v>11.08</v>
      </c>
      <c r="L149" s="16">
        <v>5.42</v>
      </c>
      <c r="M149" s="16">
        <v>12.52</v>
      </c>
      <c r="N149" s="16">
        <v>-12.5</v>
      </c>
      <c r="O149" s="16">
        <v>0</v>
      </c>
      <c r="P149" s="16">
        <v>1.18</v>
      </c>
      <c r="Q149" s="16">
        <v>3.13</v>
      </c>
      <c r="R149" s="16">
        <v>1.95</v>
      </c>
      <c r="S149" s="16">
        <v>4.25</v>
      </c>
      <c r="T149" s="16">
        <v>1019</v>
      </c>
      <c r="U149" s="16">
        <v>22.49</v>
      </c>
      <c r="V149" s="16">
        <v>50.64</v>
      </c>
      <c r="W149" s="19"/>
      <c r="X149" s="20">
        <f t="shared" si="105"/>
        <v>41329</v>
      </c>
      <c r="Y149" s="20"/>
    </row>
    <row r="150" spans="1:33">
      <c r="A150" s="16">
        <v>30892</v>
      </c>
      <c r="B150" s="16">
        <v>2013</v>
      </c>
      <c r="C150" s="16">
        <v>2</v>
      </c>
      <c r="D150" s="16">
        <v>25</v>
      </c>
      <c r="E150" s="16">
        <v>39.67</v>
      </c>
      <c r="F150" s="16">
        <v>9.2100000000000009</v>
      </c>
      <c r="G150" s="16">
        <v>0</v>
      </c>
      <c r="H150" s="16">
        <v>25.87</v>
      </c>
      <c r="I150" s="16">
        <v>0.97</v>
      </c>
      <c r="J150" s="16">
        <v>95.6</v>
      </c>
      <c r="K150" s="16">
        <v>10.65</v>
      </c>
      <c r="L150" s="16">
        <v>6.03</v>
      </c>
      <c r="M150" s="16">
        <v>13.91</v>
      </c>
      <c r="N150" s="16">
        <v>-14</v>
      </c>
      <c r="O150" s="16">
        <v>0</v>
      </c>
      <c r="P150" s="16">
        <v>1.3</v>
      </c>
      <c r="Q150" s="16">
        <v>3.46</v>
      </c>
      <c r="R150" s="16">
        <v>2.16</v>
      </c>
      <c r="S150" s="16">
        <v>4.8499999999999996</v>
      </c>
      <c r="T150" s="16">
        <v>838</v>
      </c>
      <c r="U150" s="16">
        <v>24.44</v>
      </c>
      <c r="V150" s="16">
        <v>53.13</v>
      </c>
      <c r="W150" s="19"/>
      <c r="X150" s="20">
        <f t="shared" si="105"/>
        <v>41330</v>
      </c>
      <c r="Y150" s="20"/>
    </row>
    <row r="151" spans="1:33">
      <c r="A151" s="16">
        <v>30892</v>
      </c>
      <c r="B151" s="16">
        <v>2013</v>
      </c>
      <c r="C151" s="16">
        <v>2</v>
      </c>
      <c r="D151" s="16">
        <v>26</v>
      </c>
      <c r="E151" s="16">
        <v>39.44</v>
      </c>
      <c r="F151" s="16">
        <v>14.19</v>
      </c>
      <c r="G151" s="16">
        <v>0</v>
      </c>
      <c r="H151" s="16">
        <v>21.1</v>
      </c>
      <c r="I151" s="16">
        <v>1.97</v>
      </c>
      <c r="J151" s="16">
        <v>91.4</v>
      </c>
      <c r="K151" s="16">
        <v>12.6</v>
      </c>
      <c r="L151" s="16">
        <v>5.8</v>
      </c>
      <c r="M151" s="16">
        <v>17.190000000000001</v>
      </c>
      <c r="N151" s="16">
        <v>-18.5</v>
      </c>
      <c r="O151" s="16">
        <v>0</v>
      </c>
      <c r="P151" s="16">
        <v>1.36</v>
      </c>
      <c r="Q151" s="16">
        <v>3.93</v>
      </c>
      <c r="R151" s="16">
        <v>2.57</v>
      </c>
      <c r="S151" s="16">
        <v>7.62</v>
      </c>
      <c r="T151" s="16">
        <v>818</v>
      </c>
      <c r="U151" s="16">
        <v>26.82</v>
      </c>
      <c r="V151" s="16">
        <v>52</v>
      </c>
      <c r="W151" s="19"/>
      <c r="X151" s="20">
        <f t="shared" si="105"/>
        <v>41331</v>
      </c>
      <c r="Y151" s="20"/>
    </row>
    <row r="152" spans="1:33">
      <c r="A152" s="16">
        <v>30892</v>
      </c>
      <c r="B152" s="16">
        <v>2013</v>
      </c>
      <c r="C152" s="16">
        <v>2</v>
      </c>
      <c r="D152" s="16">
        <v>27</v>
      </c>
      <c r="E152" s="16">
        <v>38.42</v>
      </c>
      <c r="F152" s="16">
        <v>16.760000000000002</v>
      </c>
      <c r="G152" s="16">
        <v>0</v>
      </c>
      <c r="H152" s="16">
        <v>20.260000000000002</v>
      </c>
      <c r="I152" s="16">
        <v>1.43</v>
      </c>
      <c r="J152" s="16">
        <v>81.8</v>
      </c>
      <c r="K152" s="16">
        <v>14.31</v>
      </c>
      <c r="L152" s="16">
        <v>5</v>
      </c>
      <c r="M152" s="16">
        <v>17.170000000000002</v>
      </c>
      <c r="N152" s="16">
        <v>-23.5</v>
      </c>
      <c r="O152" s="16">
        <v>0</v>
      </c>
      <c r="P152" s="16">
        <v>1.48</v>
      </c>
      <c r="Q152" s="16">
        <v>3.78</v>
      </c>
      <c r="R152" s="16">
        <v>2.2999999999999998</v>
      </c>
      <c r="S152" s="16">
        <v>7.62</v>
      </c>
      <c r="T152" s="16">
        <v>1757</v>
      </c>
      <c r="U152" s="16">
        <v>27.59</v>
      </c>
      <c r="V152" s="16">
        <v>48.06</v>
      </c>
      <c r="W152" s="19"/>
      <c r="X152" s="20">
        <f t="shared" si="105"/>
        <v>41332</v>
      </c>
      <c r="Y152" s="20"/>
    </row>
    <row r="153" spans="1:33">
      <c r="A153" s="16">
        <v>30892</v>
      </c>
      <c r="B153" s="16">
        <v>2013</v>
      </c>
      <c r="C153" s="16">
        <v>2</v>
      </c>
      <c r="D153" s="16">
        <v>28</v>
      </c>
      <c r="E153" s="16">
        <v>35.04</v>
      </c>
      <c r="F153" s="16">
        <v>16</v>
      </c>
      <c r="G153" s="16">
        <v>0</v>
      </c>
      <c r="H153" s="16">
        <v>17.46</v>
      </c>
      <c r="I153" s="16">
        <v>1.27</v>
      </c>
      <c r="J153" s="16">
        <v>80.8</v>
      </c>
      <c r="K153" s="16">
        <v>12.26</v>
      </c>
      <c r="L153" s="16">
        <v>4.33</v>
      </c>
      <c r="M153" s="16">
        <v>14.76</v>
      </c>
      <c r="N153" s="16">
        <v>-22.5</v>
      </c>
      <c r="O153" s="16">
        <v>0</v>
      </c>
      <c r="P153" s="16">
        <v>1.1100000000000001</v>
      </c>
      <c r="Q153" s="16">
        <v>3.26</v>
      </c>
      <c r="R153" s="16">
        <v>2.15</v>
      </c>
      <c r="S153" s="16">
        <v>6.58</v>
      </c>
      <c r="T153" s="16">
        <v>1826</v>
      </c>
      <c r="U153" s="16">
        <v>25.52</v>
      </c>
      <c r="V153" s="16">
        <v>46.53</v>
      </c>
      <c r="W153" s="19"/>
      <c r="X153" s="20">
        <f t="shared" si="105"/>
        <v>41333</v>
      </c>
      <c r="Y153" s="20"/>
      <c r="Z153" s="20">
        <f t="shared" ref="Z153" si="118">X153</f>
        <v>41333</v>
      </c>
      <c r="AA153" s="17">
        <f>AVERAGE(U147:U153)</f>
        <v>24.21857142857143</v>
      </c>
      <c r="AB153" s="17">
        <f>AVERAGE(V147:V153)</f>
        <v>50.160000000000004</v>
      </c>
      <c r="AC153" s="17">
        <f t="shared" ref="AC153" si="119">AVERAGE(R147:R153)</f>
        <v>2.1342857142857143</v>
      </c>
      <c r="AD153" s="17">
        <f t="shared" ref="AD153" si="120">AVERAGE(H147:H153)</f>
        <v>23.34</v>
      </c>
      <c r="AE153" s="17">
        <f t="shared" ref="AE153" si="121">SUM(L147:L153)</f>
        <v>38.540000000000006</v>
      </c>
      <c r="AF153" s="17">
        <f t="shared" ref="AF153" si="122">SUM(G147:G153)</f>
        <v>0</v>
      </c>
      <c r="AG153" s="17">
        <f t="shared" ref="AG153" si="123">AVERAGE(I147:I153)</f>
        <v>1.1999999999999997</v>
      </c>
    </row>
    <row r="154" spans="1:33">
      <c r="A154" s="16">
        <v>30892</v>
      </c>
      <c r="B154" s="16">
        <v>2013</v>
      </c>
      <c r="C154" s="16">
        <v>3</v>
      </c>
      <c r="D154" s="16">
        <v>1</v>
      </c>
      <c r="E154" s="16">
        <v>32.04</v>
      </c>
      <c r="F154" s="16">
        <v>12.21</v>
      </c>
      <c r="G154" s="16">
        <v>0</v>
      </c>
      <c r="H154" s="16">
        <v>24.55</v>
      </c>
      <c r="I154" s="16">
        <v>1.43</v>
      </c>
      <c r="J154" s="16">
        <v>89.3</v>
      </c>
      <c r="K154" s="16">
        <v>20.61</v>
      </c>
      <c r="L154" s="16">
        <v>5.15</v>
      </c>
      <c r="M154" s="16">
        <v>11.33</v>
      </c>
      <c r="N154" s="16">
        <v>-16.5</v>
      </c>
      <c r="O154" s="16">
        <v>0</v>
      </c>
      <c r="P154" s="16">
        <v>1.25</v>
      </c>
      <c r="Q154" s="16">
        <v>2.69</v>
      </c>
      <c r="R154" s="16">
        <v>1.44</v>
      </c>
      <c r="S154" s="16">
        <v>4.93</v>
      </c>
      <c r="T154" s="16">
        <v>1305</v>
      </c>
      <c r="U154" s="16">
        <v>22.13</v>
      </c>
      <c r="V154" s="16">
        <v>54.96</v>
      </c>
      <c r="W154" s="19"/>
      <c r="X154" s="20">
        <f t="shared" si="105"/>
        <v>41334</v>
      </c>
      <c r="Y154" s="20"/>
    </row>
    <row r="155" spans="1:33">
      <c r="A155" s="16">
        <v>30892</v>
      </c>
      <c r="B155" s="16">
        <v>2013</v>
      </c>
      <c r="C155" s="16">
        <v>3</v>
      </c>
      <c r="D155" s="16">
        <v>2</v>
      </c>
      <c r="E155" s="16">
        <v>33.36</v>
      </c>
      <c r="F155" s="16">
        <v>12.21</v>
      </c>
      <c r="G155" s="16">
        <v>0</v>
      </c>
      <c r="H155" s="16">
        <v>25.39</v>
      </c>
      <c r="I155" s="16">
        <v>1.06</v>
      </c>
      <c r="J155" s="16">
        <v>88.4</v>
      </c>
      <c r="K155" s="16">
        <v>14.18</v>
      </c>
      <c r="L155" s="16">
        <v>5.31</v>
      </c>
      <c r="M155" s="16">
        <v>12.1</v>
      </c>
      <c r="N155" s="16">
        <v>-15.5</v>
      </c>
      <c r="O155" s="16">
        <v>0</v>
      </c>
      <c r="P155" s="16">
        <v>1.33</v>
      </c>
      <c r="Q155" s="16">
        <v>2.89</v>
      </c>
      <c r="R155" s="16">
        <v>1.56</v>
      </c>
      <c r="S155" s="16">
        <v>4.47</v>
      </c>
      <c r="T155" s="16">
        <v>33</v>
      </c>
      <c r="U155" s="16">
        <v>22.79</v>
      </c>
      <c r="V155" s="16">
        <v>51.29</v>
      </c>
      <c r="W155" s="19"/>
      <c r="X155" s="20">
        <f t="shared" si="105"/>
        <v>41335</v>
      </c>
      <c r="Y155" s="20"/>
    </row>
    <row r="156" spans="1:33">
      <c r="A156" s="16">
        <v>30892</v>
      </c>
      <c r="B156" s="16">
        <v>2013</v>
      </c>
      <c r="C156" s="16">
        <v>3</v>
      </c>
      <c r="D156" s="16">
        <v>3</v>
      </c>
      <c r="E156" s="16">
        <v>36.770000000000003</v>
      </c>
      <c r="F156" s="16">
        <v>10.16</v>
      </c>
      <c r="G156" s="16">
        <v>0</v>
      </c>
      <c r="H156" s="16">
        <v>25.04</v>
      </c>
      <c r="I156" s="16">
        <v>0.75</v>
      </c>
      <c r="J156" s="16">
        <v>92</v>
      </c>
      <c r="K156" s="16">
        <v>13.55</v>
      </c>
      <c r="L156" s="16">
        <v>5.47</v>
      </c>
      <c r="M156" s="16">
        <v>13.23</v>
      </c>
      <c r="N156" s="16">
        <v>-14</v>
      </c>
      <c r="O156" s="16">
        <v>0</v>
      </c>
      <c r="P156" s="16">
        <v>1.33</v>
      </c>
      <c r="Q156" s="16">
        <v>3.24</v>
      </c>
      <c r="R156" s="16">
        <v>1.91</v>
      </c>
      <c r="S156" s="16">
        <v>4.63</v>
      </c>
      <c r="T156" s="16">
        <v>1347</v>
      </c>
      <c r="U156" s="16">
        <v>23.47</v>
      </c>
      <c r="V156" s="16">
        <v>52.78</v>
      </c>
      <c r="W156" s="19"/>
      <c r="X156" s="20">
        <f t="shared" si="105"/>
        <v>41336</v>
      </c>
      <c r="Y156" s="20"/>
    </row>
    <row r="157" spans="1:33">
      <c r="A157" s="16">
        <v>30892</v>
      </c>
      <c r="B157" s="16">
        <v>2013</v>
      </c>
      <c r="C157" s="16">
        <v>3</v>
      </c>
      <c r="D157" s="16">
        <v>4</v>
      </c>
      <c r="E157" s="16">
        <v>37.53</v>
      </c>
      <c r="F157" s="16">
        <v>12.57</v>
      </c>
      <c r="G157" s="16">
        <v>0</v>
      </c>
      <c r="H157" s="16">
        <v>21.47</v>
      </c>
      <c r="I157" s="16">
        <v>0.64</v>
      </c>
      <c r="J157" s="16">
        <v>92.2</v>
      </c>
      <c r="K157" s="16">
        <v>13.78</v>
      </c>
      <c r="L157" s="16">
        <v>4.8899999999999997</v>
      </c>
      <c r="M157" s="16">
        <v>14.45</v>
      </c>
      <c r="N157" s="16">
        <v>-17.5</v>
      </c>
      <c r="O157" s="16">
        <v>0</v>
      </c>
      <c r="P157" s="16">
        <v>1.43</v>
      </c>
      <c r="Q157" s="16">
        <v>3.43</v>
      </c>
      <c r="R157" s="16">
        <v>2</v>
      </c>
      <c r="S157" s="16">
        <v>3.73</v>
      </c>
      <c r="T157" s="16">
        <v>1337</v>
      </c>
      <c r="U157" s="16">
        <v>25.05</v>
      </c>
      <c r="V157" s="16">
        <v>52.99</v>
      </c>
      <c r="W157" s="19"/>
      <c r="X157" s="20">
        <f t="shared" si="105"/>
        <v>41337</v>
      </c>
      <c r="Y157" s="20"/>
    </row>
    <row r="158" spans="1:33">
      <c r="A158" s="16">
        <v>30892</v>
      </c>
      <c r="B158" s="16">
        <v>2013</v>
      </c>
      <c r="C158" s="16">
        <v>3</v>
      </c>
      <c r="D158" s="16">
        <v>5</v>
      </c>
      <c r="E158" s="16">
        <v>33.659999999999997</v>
      </c>
      <c r="F158" s="16">
        <v>14.88</v>
      </c>
      <c r="G158" s="16">
        <v>0</v>
      </c>
      <c r="H158" s="16">
        <v>14.58</v>
      </c>
      <c r="I158" s="16">
        <v>1.85</v>
      </c>
      <c r="J158" s="16">
        <v>89.2</v>
      </c>
      <c r="K158" s="16">
        <v>19.940000000000001</v>
      </c>
      <c r="L158" s="16">
        <v>4.51</v>
      </c>
      <c r="M158" s="16">
        <v>14.6</v>
      </c>
      <c r="N158" s="16">
        <v>-19</v>
      </c>
      <c r="O158" s="16">
        <v>0</v>
      </c>
      <c r="P158" s="16">
        <v>1.34</v>
      </c>
      <c r="Q158" s="16">
        <v>3.28</v>
      </c>
      <c r="R158" s="16">
        <v>1.94</v>
      </c>
      <c r="S158" s="16">
        <v>8.82</v>
      </c>
      <c r="T158" s="16">
        <v>1718</v>
      </c>
      <c r="U158" s="16">
        <v>24.27</v>
      </c>
      <c r="V158" s="16">
        <v>54.57</v>
      </c>
      <c r="W158" s="19"/>
      <c r="X158" s="20">
        <f t="shared" si="105"/>
        <v>41338</v>
      </c>
      <c r="Y158" s="20"/>
    </row>
    <row r="159" spans="1:33">
      <c r="A159" s="16">
        <v>30892</v>
      </c>
      <c r="B159" s="16">
        <v>2013</v>
      </c>
      <c r="C159" s="16">
        <v>3</v>
      </c>
      <c r="D159" s="16">
        <v>6</v>
      </c>
      <c r="E159" s="16">
        <v>32.880000000000003</v>
      </c>
      <c r="F159" s="16">
        <v>12.6</v>
      </c>
      <c r="G159" s="16">
        <v>0</v>
      </c>
      <c r="H159" s="16">
        <v>8.83</v>
      </c>
      <c r="I159" s="16">
        <v>1.57</v>
      </c>
      <c r="J159" s="16">
        <v>93.2</v>
      </c>
      <c r="K159" s="16">
        <v>24.06</v>
      </c>
      <c r="L159" s="16">
        <v>3.13</v>
      </c>
      <c r="M159" s="16">
        <v>11.8</v>
      </c>
      <c r="N159" s="16">
        <v>-18</v>
      </c>
      <c r="O159" s="16">
        <v>0</v>
      </c>
      <c r="P159" s="16">
        <v>1.44</v>
      </c>
      <c r="Q159" s="16">
        <v>2.75</v>
      </c>
      <c r="R159" s="16">
        <v>1.31</v>
      </c>
      <c r="S159" s="16">
        <v>10.1</v>
      </c>
      <c r="T159" s="16">
        <v>1541</v>
      </c>
      <c r="U159" s="16">
        <v>22.74</v>
      </c>
      <c r="V159" s="16">
        <v>58.63</v>
      </c>
      <c r="W159" s="19"/>
      <c r="X159" s="20">
        <f t="shared" si="105"/>
        <v>41339</v>
      </c>
      <c r="Y159" s="20"/>
    </row>
    <row r="160" spans="1:33">
      <c r="A160" s="16">
        <v>30892</v>
      </c>
      <c r="B160" s="16">
        <v>2013</v>
      </c>
      <c r="C160" s="16">
        <v>3</v>
      </c>
      <c r="D160" s="16">
        <v>7</v>
      </c>
      <c r="E160" s="16">
        <v>36.07</v>
      </c>
      <c r="F160" s="16">
        <v>11.98</v>
      </c>
      <c r="G160" s="16">
        <v>0</v>
      </c>
      <c r="H160" s="16">
        <v>13.73</v>
      </c>
      <c r="I160" s="16">
        <v>1.1399999999999999</v>
      </c>
      <c r="J160" s="16">
        <v>94.5</v>
      </c>
      <c r="K160" s="16">
        <v>17.05</v>
      </c>
      <c r="L160" s="16">
        <v>3.9</v>
      </c>
      <c r="M160" s="16">
        <v>13.49</v>
      </c>
      <c r="N160" s="16">
        <v>-16</v>
      </c>
      <c r="O160" s="16">
        <v>0</v>
      </c>
      <c r="P160" s="16">
        <v>1.43</v>
      </c>
      <c r="Q160" s="16">
        <v>3.17</v>
      </c>
      <c r="R160" s="16">
        <v>1.74</v>
      </c>
      <c r="S160" s="16">
        <v>7.25</v>
      </c>
      <c r="T160" s="16">
        <v>1308</v>
      </c>
      <c r="U160" s="16">
        <v>24.03</v>
      </c>
      <c r="V160" s="16">
        <v>55.78</v>
      </c>
      <c r="W160" s="19"/>
      <c r="X160" s="20">
        <f t="shared" si="105"/>
        <v>41340</v>
      </c>
      <c r="Y160" s="20"/>
      <c r="Z160" s="20">
        <f t="shared" ref="Z160" si="124">X160</f>
        <v>41340</v>
      </c>
      <c r="AA160" s="17">
        <f>AVERAGE(U154:U160)</f>
        <v>23.497142857142855</v>
      </c>
      <c r="AB160" s="17">
        <f>AVERAGE(V154:V160)</f>
        <v>54.428571428571431</v>
      </c>
      <c r="AC160" s="17">
        <f t="shared" ref="AC160" si="125">AVERAGE(R154:R160)</f>
        <v>1.7</v>
      </c>
      <c r="AD160" s="17">
        <f t="shared" ref="AD160" si="126">AVERAGE(H154:H160)</f>
        <v>19.084285714285709</v>
      </c>
      <c r="AE160" s="17">
        <f t="shared" ref="AE160" si="127">SUM(L154:L160)</f>
        <v>32.36</v>
      </c>
      <c r="AF160" s="17">
        <f t="shared" ref="AF160" si="128">SUM(G154:G160)</f>
        <v>0</v>
      </c>
      <c r="AG160" s="17">
        <f t="shared" ref="AG160" si="129">AVERAGE(I154:I160)</f>
        <v>1.205714285714286</v>
      </c>
    </row>
    <row r="161" spans="1:33">
      <c r="A161" s="16">
        <v>30892</v>
      </c>
      <c r="B161" s="16">
        <v>2013</v>
      </c>
      <c r="C161" s="16">
        <v>3</v>
      </c>
      <c r="D161" s="16">
        <v>8</v>
      </c>
      <c r="E161" s="16">
        <v>36.1</v>
      </c>
      <c r="F161" s="16">
        <v>10.43</v>
      </c>
      <c r="G161" s="16">
        <v>0</v>
      </c>
      <c r="H161" s="16">
        <v>19.03</v>
      </c>
      <c r="I161" s="16">
        <v>1.5</v>
      </c>
      <c r="J161" s="16">
        <v>95.9</v>
      </c>
      <c r="K161" s="16">
        <v>10.88</v>
      </c>
      <c r="L161" s="16">
        <v>5.3</v>
      </c>
      <c r="M161" s="16">
        <v>12.35</v>
      </c>
      <c r="N161" s="16">
        <v>-11.5</v>
      </c>
      <c r="O161" s="16">
        <v>0</v>
      </c>
      <c r="P161" s="16">
        <v>1.01</v>
      </c>
      <c r="Q161" s="16">
        <v>3.04</v>
      </c>
      <c r="R161" s="16">
        <v>2.0299999999999998</v>
      </c>
      <c r="S161" s="16">
        <v>9.35</v>
      </c>
      <c r="T161" s="16">
        <v>1511</v>
      </c>
      <c r="U161" s="16">
        <v>23.27</v>
      </c>
      <c r="V161" s="16">
        <v>53.39</v>
      </c>
      <c r="W161" s="19"/>
      <c r="X161" s="20">
        <f t="shared" si="105"/>
        <v>41341</v>
      </c>
      <c r="Y161" s="20"/>
    </row>
    <row r="162" spans="1:33">
      <c r="A162" s="16">
        <v>30892</v>
      </c>
      <c r="B162" s="16">
        <v>2013</v>
      </c>
      <c r="C162" s="16">
        <v>3</v>
      </c>
      <c r="D162" s="16">
        <v>9</v>
      </c>
      <c r="E162" s="16">
        <v>33.29</v>
      </c>
      <c r="F162" s="16">
        <v>11.78</v>
      </c>
      <c r="G162" s="16">
        <v>0</v>
      </c>
      <c r="H162" s="16">
        <v>20.93</v>
      </c>
      <c r="I162" s="16">
        <v>0.94</v>
      </c>
      <c r="J162" s="16">
        <v>82.3</v>
      </c>
      <c r="K162" s="16">
        <v>12.92</v>
      </c>
      <c r="L162" s="16">
        <v>4.33</v>
      </c>
      <c r="M162" s="16">
        <v>11.22</v>
      </c>
      <c r="N162" s="16">
        <v>-13.5</v>
      </c>
      <c r="O162" s="16">
        <v>0</v>
      </c>
      <c r="P162" s="16">
        <v>1.08</v>
      </c>
      <c r="Q162" s="16">
        <v>2.73</v>
      </c>
      <c r="R162" s="16">
        <v>1.64</v>
      </c>
      <c r="S162" s="16">
        <v>3.5</v>
      </c>
      <c r="T162" s="16">
        <v>1245</v>
      </c>
      <c r="U162" s="16">
        <v>22.54</v>
      </c>
      <c r="V162" s="16">
        <v>47.61</v>
      </c>
      <c r="W162" s="19"/>
      <c r="X162" s="20">
        <f t="shared" si="105"/>
        <v>41342</v>
      </c>
      <c r="Y162" s="20"/>
    </row>
    <row r="163" spans="1:33">
      <c r="A163" s="16">
        <v>30892</v>
      </c>
      <c r="B163" s="16">
        <v>2013</v>
      </c>
      <c r="C163" s="16">
        <v>3</v>
      </c>
      <c r="D163" s="16">
        <v>10</v>
      </c>
      <c r="E163" s="16">
        <v>33.72</v>
      </c>
      <c r="F163" s="16">
        <v>10.36</v>
      </c>
      <c r="G163" s="16">
        <v>0</v>
      </c>
      <c r="H163" s="16">
        <v>19.41</v>
      </c>
      <c r="I163" s="16">
        <v>1.19</v>
      </c>
      <c r="J163" s="16">
        <v>86.6</v>
      </c>
      <c r="K163" s="16">
        <v>21.66</v>
      </c>
      <c r="L163" s="16">
        <v>4.46</v>
      </c>
      <c r="M163" s="16">
        <v>11.03</v>
      </c>
      <c r="N163" s="16">
        <v>-12</v>
      </c>
      <c r="O163" s="16">
        <v>0</v>
      </c>
      <c r="P163" s="16">
        <v>1.34</v>
      </c>
      <c r="Q163" s="16">
        <v>2.75</v>
      </c>
      <c r="R163" s="16">
        <v>1.41</v>
      </c>
      <c r="S163" s="16">
        <v>5.98</v>
      </c>
      <c r="T163" s="16">
        <v>949</v>
      </c>
      <c r="U163" s="16">
        <v>22.04</v>
      </c>
      <c r="V163" s="16">
        <v>54.13</v>
      </c>
      <c r="W163" s="19"/>
      <c r="X163" s="20">
        <f t="shared" si="105"/>
        <v>41343</v>
      </c>
      <c r="Y163" s="20"/>
    </row>
    <row r="164" spans="1:33">
      <c r="A164" s="16">
        <v>30892</v>
      </c>
      <c r="B164" s="16">
        <v>2013</v>
      </c>
      <c r="C164" s="16">
        <v>3</v>
      </c>
      <c r="D164" s="16">
        <v>11</v>
      </c>
      <c r="E164" s="16">
        <v>36.96</v>
      </c>
      <c r="F164" s="16">
        <v>12.5</v>
      </c>
      <c r="G164" s="16">
        <v>0</v>
      </c>
      <c r="H164" s="16">
        <v>19.77</v>
      </c>
      <c r="I164" s="16">
        <v>0.93</v>
      </c>
      <c r="J164" s="16">
        <v>92.3</v>
      </c>
      <c r="K164" s="16">
        <v>12.83</v>
      </c>
      <c r="L164" s="16">
        <v>4.74</v>
      </c>
      <c r="M164" s="16">
        <v>13.45</v>
      </c>
      <c r="N164" s="16">
        <v>-15</v>
      </c>
      <c r="O164" s="16">
        <v>0</v>
      </c>
      <c r="P164" s="16">
        <v>1.36</v>
      </c>
      <c r="Q164" s="16">
        <v>3.24</v>
      </c>
      <c r="R164" s="16">
        <v>1.88</v>
      </c>
      <c r="S164" s="16">
        <v>6.13</v>
      </c>
      <c r="T164" s="16">
        <v>1441</v>
      </c>
      <c r="U164" s="16">
        <v>24.73</v>
      </c>
      <c r="V164" s="16">
        <v>52.57</v>
      </c>
      <c r="W164" s="19"/>
      <c r="X164" s="20">
        <f t="shared" si="105"/>
        <v>41344</v>
      </c>
      <c r="Y164" s="20"/>
    </row>
    <row r="165" spans="1:33">
      <c r="A165" s="16">
        <v>30892</v>
      </c>
      <c r="B165" s="16">
        <v>2013</v>
      </c>
      <c r="C165" s="16">
        <v>3</v>
      </c>
      <c r="D165" s="16">
        <v>12</v>
      </c>
      <c r="E165" s="16">
        <v>36.04</v>
      </c>
      <c r="F165" s="16">
        <v>12.74</v>
      </c>
      <c r="G165" s="16">
        <v>0</v>
      </c>
      <c r="H165" s="16">
        <v>19.690000000000001</v>
      </c>
      <c r="I165" s="16">
        <v>2.15</v>
      </c>
      <c r="J165" s="16">
        <v>85</v>
      </c>
      <c r="K165" s="16">
        <v>14.61</v>
      </c>
      <c r="L165" s="16">
        <v>5.21</v>
      </c>
      <c r="M165" s="16">
        <v>14.8</v>
      </c>
      <c r="N165" s="16">
        <v>-21</v>
      </c>
      <c r="O165" s="16">
        <v>0</v>
      </c>
      <c r="P165" s="16">
        <v>1.36</v>
      </c>
      <c r="Q165" s="16">
        <v>3.36</v>
      </c>
      <c r="R165" s="16">
        <v>2</v>
      </c>
      <c r="S165" s="16">
        <v>8.07</v>
      </c>
      <c r="T165" s="16">
        <v>249</v>
      </c>
      <c r="U165" s="16">
        <v>24.39</v>
      </c>
      <c r="V165" s="16">
        <v>49.81</v>
      </c>
      <c r="W165" s="19"/>
      <c r="X165" s="20">
        <f t="shared" si="105"/>
        <v>41345</v>
      </c>
      <c r="Y165" s="20"/>
    </row>
    <row r="166" spans="1:33">
      <c r="A166" s="16">
        <v>30892</v>
      </c>
      <c r="B166" s="16">
        <v>2013</v>
      </c>
      <c r="C166" s="16">
        <v>3</v>
      </c>
      <c r="D166" s="16">
        <v>13</v>
      </c>
      <c r="E166" s="16">
        <v>37.29</v>
      </c>
      <c r="F166" s="16">
        <v>10.130000000000001</v>
      </c>
      <c r="G166" s="16">
        <v>0</v>
      </c>
      <c r="H166" s="16">
        <v>20.59</v>
      </c>
      <c r="I166" s="16">
        <v>0.7</v>
      </c>
      <c r="J166" s="16">
        <v>87.6</v>
      </c>
      <c r="K166" s="16">
        <v>11.94</v>
      </c>
      <c r="L166" s="16">
        <v>4.5</v>
      </c>
      <c r="M166" s="16">
        <v>12.99</v>
      </c>
      <c r="N166" s="16">
        <v>-14.5</v>
      </c>
      <c r="O166" s="16">
        <v>0</v>
      </c>
      <c r="P166" s="16">
        <v>1.23</v>
      </c>
      <c r="Q166" s="16">
        <v>3.18</v>
      </c>
      <c r="R166" s="16">
        <v>1.95</v>
      </c>
      <c r="S166" s="16">
        <v>4.47</v>
      </c>
      <c r="T166" s="16">
        <v>2304</v>
      </c>
      <c r="U166" s="16">
        <v>23.71</v>
      </c>
      <c r="V166" s="16">
        <v>49.77</v>
      </c>
      <c r="W166" s="19"/>
      <c r="X166" s="20">
        <f t="shared" si="105"/>
        <v>41346</v>
      </c>
      <c r="Y166" s="20"/>
    </row>
    <row r="167" spans="1:33">
      <c r="A167" s="16">
        <v>30892</v>
      </c>
      <c r="B167" s="16">
        <v>2013</v>
      </c>
      <c r="C167" s="16">
        <v>3</v>
      </c>
      <c r="D167" s="16">
        <v>14</v>
      </c>
      <c r="E167" s="16">
        <v>36.83</v>
      </c>
      <c r="F167" s="16">
        <v>15.24</v>
      </c>
      <c r="G167" s="16">
        <v>0</v>
      </c>
      <c r="H167" s="16">
        <v>18.72</v>
      </c>
      <c r="I167" s="16">
        <v>1.73</v>
      </c>
      <c r="J167" s="16">
        <v>81.2</v>
      </c>
      <c r="K167" s="16">
        <v>13.55</v>
      </c>
      <c r="L167" s="16">
        <v>4.8</v>
      </c>
      <c r="M167" s="16">
        <v>15</v>
      </c>
      <c r="N167" s="16">
        <v>-22</v>
      </c>
      <c r="O167" s="16">
        <v>0</v>
      </c>
      <c r="P167" s="16">
        <v>1.33</v>
      </c>
      <c r="Q167" s="16">
        <v>3.37</v>
      </c>
      <c r="R167" s="16">
        <v>2.04</v>
      </c>
      <c r="S167" s="16">
        <v>7.47</v>
      </c>
      <c r="T167" s="16">
        <v>827</v>
      </c>
      <c r="U167" s="16">
        <v>26.04</v>
      </c>
      <c r="V167" s="16">
        <v>47.38</v>
      </c>
      <c r="W167" s="19"/>
      <c r="X167" s="20">
        <f t="shared" si="105"/>
        <v>41347</v>
      </c>
      <c r="Y167" s="20"/>
      <c r="Z167" s="20">
        <f t="shared" ref="Z167" si="130">X167</f>
        <v>41347</v>
      </c>
      <c r="AA167" s="17">
        <f>AVERAGE(U161:U167)</f>
        <v>23.817142857142859</v>
      </c>
      <c r="AB167" s="17">
        <f>AVERAGE(V161:V167)</f>
        <v>50.66571428571428</v>
      </c>
      <c r="AC167" s="17">
        <f t="shared" ref="AC167" si="131">AVERAGE(R161:R167)</f>
        <v>1.8499999999999999</v>
      </c>
      <c r="AD167" s="17">
        <f t="shared" ref="AD167" si="132">AVERAGE(H161:H167)</f>
        <v>19.734285714285711</v>
      </c>
      <c r="AE167" s="17">
        <f t="shared" ref="AE167" si="133">SUM(L161:L167)</f>
        <v>33.339999999999996</v>
      </c>
      <c r="AF167" s="17">
        <f t="shared" ref="AF167" si="134">SUM(G161:G167)</f>
        <v>0</v>
      </c>
      <c r="AG167" s="17">
        <f t="shared" ref="AG167" si="135">AVERAGE(I161:I167)</f>
        <v>1.3057142857142856</v>
      </c>
    </row>
    <row r="168" spans="1:33">
      <c r="A168" s="16">
        <v>30892</v>
      </c>
      <c r="B168" s="16">
        <v>2013</v>
      </c>
      <c r="C168" s="16">
        <v>3</v>
      </c>
      <c r="D168" s="16">
        <v>15</v>
      </c>
      <c r="E168" s="16">
        <v>35.74</v>
      </c>
      <c r="F168" s="16">
        <v>13.3</v>
      </c>
      <c r="G168" s="16">
        <v>0</v>
      </c>
      <c r="H168" s="16">
        <v>19.07</v>
      </c>
      <c r="I168" s="16">
        <v>2.2000000000000002</v>
      </c>
      <c r="J168" s="16">
        <v>83.5</v>
      </c>
      <c r="K168" s="16">
        <v>14.38</v>
      </c>
      <c r="L168" s="16">
        <v>5.34</v>
      </c>
      <c r="M168" s="16">
        <v>15.18</v>
      </c>
      <c r="N168" s="16">
        <v>-20.5</v>
      </c>
      <c r="O168" s="16">
        <v>0</v>
      </c>
      <c r="P168" s="16">
        <v>1.27</v>
      </c>
      <c r="Q168" s="16">
        <v>3.43</v>
      </c>
      <c r="R168" s="16">
        <v>2.17</v>
      </c>
      <c r="S168" s="16">
        <v>7.47</v>
      </c>
      <c r="T168" s="16">
        <v>1248</v>
      </c>
      <c r="U168" s="16">
        <v>24.52</v>
      </c>
      <c r="V168" s="16">
        <v>48.94</v>
      </c>
      <c r="W168" s="19"/>
      <c r="X168" s="20">
        <f t="shared" si="105"/>
        <v>41348</v>
      </c>
      <c r="Y168" s="20"/>
    </row>
    <row r="169" spans="1:33">
      <c r="A169" s="16">
        <v>30892</v>
      </c>
      <c r="B169" s="16">
        <v>2013</v>
      </c>
      <c r="C169" s="16">
        <v>3</v>
      </c>
      <c r="D169" s="16">
        <v>16</v>
      </c>
      <c r="E169" s="16">
        <v>31.28</v>
      </c>
      <c r="F169" s="16">
        <v>11.29</v>
      </c>
      <c r="G169" s="16">
        <v>0</v>
      </c>
      <c r="H169" s="16">
        <v>20.29</v>
      </c>
      <c r="I169" s="16">
        <v>1.52</v>
      </c>
      <c r="J169" s="16">
        <v>94.2</v>
      </c>
      <c r="K169" s="16">
        <v>14.47</v>
      </c>
      <c r="L169" s="16">
        <v>4.88</v>
      </c>
      <c r="M169" s="16">
        <v>10.94</v>
      </c>
      <c r="N169" s="16">
        <v>-13.5</v>
      </c>
      <c r="O169" s="16">
        <v>0</v>
      </c>
      <c r="P169" s="16">
        <v>1.1200000000000001</v>
      </c>
      <c r="Q169" s="16">
        <v>2.66</v>
      </c>
      <c r="R169" s="16">
        <v>1.54</v>
      </c>
      <c r="S169" s="16">
        <v>7.02</v>
      </c>
      <c r="T169" s="16">
        <v>1427</v>
      </c>
      <c r="U169" s="16">
        <v>21.29</v>
      </c>
      <c r="V169" s="16">
        <v>54.34</v>
      </c>
      <c r="W169" s="19"/>
      <c r="X169" s="20">
        <f t="shared" si="105"/>
        <v>41349</v>
      </c>
      <c r="Y169" s="20"/>
    </row>
    <row r="170" spans="1:33">
      <c r="A170" s="16">
        <v>30892</v>
      </c>
      <c r="B170" s="16">
        <v>2013</v>
      </c>
      <c r="C170" s="16">
        <v>3</v>
      </c>
      <c r="D170" s="16">
        <v>17</v>
      </c>
      <c r="E170" s="16">
        <v>32.07</v>
      </c>
      <c r="F170" s="16">
        <v>10.199999999999999</v>
      </c>
      <c r="G170" s="16">
        <v>0</v>
      </c>
      <c r="H170" s="16">
        <v>21.34</v>
      </c>
      <c r="I170" s="16">
        <v>0.81</v>
      </c>
      <c r="J170" s="16">
        <v>89.4</v>
      </c>
      <c r="K170" s="16">
        <v>14.14</v>
      </c>
      <c r="L170" s="16">
        <v>4.51</v>
      </c>
      <c r="M170" s="16">
        <v>10.130000000000001</v>
      </c>
      <c r="N170" s="16">
        <v>-12</v>
      </c>
      <c r="O170" s="16">
        <v>0</v>
      </c>
      <c r="P170" s="16">
        <v>1.18</v>
      </c>
      <c r="Q170" s="16">
        <v>2.57</v>
      </c>
      <c r="R170" s="16">
        <v>1.4</v>
      </c>
      <c r="S170" s="16">
        <v>4.4000000000000004</v>
      </c>
      <c r="T170" s="16">
        <v>1210</v>
      </c>
      <c r="U170" s="16">
        <v>21.14</v>
      </c>
      <c r="V170" s="16">
        <v>51.77</v>
      </c>
      <c r="W170" s="19"/>
      <c r="X170" s="20">
        <f t="shared" si="105"/>
        <v>41350</v>
      </c>
      <c r="Y170" s="20"/>
    </row>
    <row r="171" spans="1:33">
      <c r="A171" s="16">
        <v>30892</v>
      </c>
      <c r="B171" s="16">
        <v>2013</v>
      </c>
      <c r="C171" s="16">
        <v>3</v>
      </c>
      <c r="D171" s="16">
        <v>18</v>
      </c>
      <c r="E171" s="16">
        <v>34.11</v>
      </c>
      <c r="F171" s="16">
        <v>8.9499999999999993</v>
      </c>
      <c r="G171" s="16">
        <v>0</v>
      </c>
      <c r="H171" s="16">
        <v>21.76</v>
      </c>
      <c r="I171" s="16">
        <v>0.99</v>
      </c>
      <c r="J171" s="16">
        <v>91.6</v>
      </c>
      <c r="K171" s="16">
        <v>12.43</v>
      </c>
      <c r="L171" s="16">
        <v>4.95</v>
      </c>
      <c r="M171" s="16">
        <v>10.98</v>
      </c>
      <c r="N171" s="16">
        <v>-10</v>
      </c>
      <c r="O171" s="16">
        <v>0</v>
      </c>
      <c r="P171" s="16">
        <v>0.98</v>
      </c>
      <c r="Q171" s="16">
        <v>2.8</v>
      </c>
      <c r="R171" s="16">
        <v>1.82</v>
      </c>
      <c r="S171" s="16">
        <v>5.9</v>
      </c>
      <c r="T171" s="16">
        <v>1328</v>
      </c>
      <c r="U171" s="16">
        <v>21.53</v>
      </c>
      <c r="V171" s="16">
        <v>52.02</v>
      </c>
      <c r="W171" s="19"/>
      <c r="X171" s="20">
        <f t="shared" si="105"/>
        <v>41351</v>
      </c>
      <c r="Y171" s="20"/>
    </row>
    <row r="172" spans="1:33">
      <c r="A172" s="16">
        <v>30892</v>
      </c>
      <c r="B172" s="16">
        <v>2013</v>
      </c>
      <c r="C172" s="16">
        <v>3</v>
      </c>
      <c r="D172" s="16">
        <v>19</v>
      </c>
      <c r="E172" s="16">
        <v>33.69</v>
      </c>
      <c r="F172" s="16">
        <v>7.56</v>
      </c>
      <c r="G172" s="16">
        <v>0</v>
      </c>
      <c r="H172" s="16">
        <v>22.05</v>
      </c>
      <c r="I172" s="16">
        <v>0.89</v>
      </c>
      <c r="J172" s="16">
        <v>87.1</v>
      </c>
      <c r="K172" s="16">
        <v>11.44</v>
      </c>
      <c r="L172" s="16">
        <v>4.83</v>
      </c>
      <c r="M172" s="16">
        <v>9.5299999999999994</v>
      </c>
      <c r="N172" s="16">
        <v>-5</v>
      </c>
      <c r="O172" s="16">
        <v>0</v>
      </c>
      <c r="P172" s="16">
        <v>0.99</v>
      </c>
      <c r="Q172" s="16">
        <v>2.63</v>
      </c>
      <c r="R172" s="16">
        <v>1.65</v>
      </c>
      <c r="S172" s="16">
        <v>4.78</v>
      </c>
      <c r="T172" s="16">
        <v>1326</v>
      </c>
      <c r="U172" s="16">
        <v>20.63</v>
      </c>
      <c r="V172" s="16">
        <v>49.27</v>
      </c>
      <c r="W172" s="19"/>
      <c r="X172" s="20">
        <f t="shared" si="105"/>
        <v>41352</v>
      </c>
      <c r="Y172" s="20"/>
    </row>
    <row r="173" spans="1:33">
      <c r="A173" s="16">
        <v>30892</v>
      </c>
      <c r="B173" s="16">
        <v>2013</v>
      </c>
      <c r="C173" s="16">
        <v>3</v>
      </c>
      <c r="D173" s="16">
        <v>20</v>
      </c>
      <c r="E173" s="16">
        <v>36.270000000000003</v>
      </c>
      <c r="F173" s="16">
        <v>6.7</v>
      </c>
      <c r="G173" s="16">
        <v>0</v>
      </c>
      <c r="H173" s="16">
        <v>21.82</v>
      </c>
      <c r="I173" s="16">
        <v>0.79</v>
      </c>
      <c r="J173" s="16">
        <v>92.6</v>
      </c>
      <c r="K173" s="16">
        <v>10.72</v>
      </c>
      <c r="L173" s="16">
        <v>4.67</v>
      </c>
      <c r="M173" s="16">
        <v>10.15</v>
      </c>
      <c r="N173" s="16">
        <v>-8</v>
      </c>
      <c r="O173" s="16">
        <v>0</v>
      </c>
      <c r="P173" s="16">
        <v>1.07</v>
      </c>
      <c r="Q173" s="16">
        <v>2.77</v>
      </c>
      <c r="R173" s="16">
        <v>1.69</v>
      </c>
      <c r="S173" s="16">
        <v>4.4000000000000004</v>
      </c>
      <c r="T173" s="16">
        <v>1341</v>
      </c>
      <c r="U173" s="16">
        <v>21.49</v>
      </c>
      <c r="V173" s="16">
        <v>51.66</v>
      </c>
      <c r="W173" s="19"/>
      <c r="X173" s="20">
        <f t="shared" si="105"/>
        <v>41353</v>
      </c>
      <c r="Y173" s="20"/>
    </row>
    <row r="174" spans="1:33">
      <c r="A174" s="16">
        <v>30892</v>
      </c>
      <c r="B174" s="16">
        <v>2013</v>
      </c>
      <c r="C174" s="16">
        <v>3</v>
      </c>
      <c r="D174" s="16">
        <v>21</v>
      </c>
      <c r="E174" s="16">
        <v>38.18</v>
      </c>
      <c r="F174" s="16">
        <v>7.86</v>
      </c>
      <c r="G174" s="16">
        <v>0</v>
      </c>
      <c r="H174" s="16">
        <v>21.1</v>
      </c>
      <c r="I174" s="16">
        <v>1.0900000000000001</v>
      </c>
      <c r="J174" s="16">
        <v>93.1</v>
      </c>
      <c r="K174" s="16">
        <v>11.11</v>
      </c>
      <c r="L174" s="16">
        <v>5.33</v>
      </c>
      <c r="M174" s="16">
        <v>12.37</v>
      </c>
      <c r="N174" s="16">
        <v>-9.5</v>
      </c>
      <c r="O174" s="16">
        <v>0</v>
      </c>
      <c r="P174" s="16">
        <v>1.19</v>
      </c>
      <c r="Q174" s="16">
        <v>3.22</v>
      </c>
      <c r="R174" s="16">
        <v>2.0299999999999998</v>
      </c>
      <c r="S174" s="16">
        <v>6.58</v>
      </c>
      <c r="T174" s="16">
        <v>1510</v>
      </c>
      <c r="U174" s="16">
        <v>23.02</v>
      </c>
      <c r="V174" s="16">
        <v>52.11</v>
      </c>
      <c r="W174" s="19"/>
      <c r="X174" s="20">
        <f t="shared" si="105"/>
        <v>41354</v>
      </c>
      <c r="Y174" s="20"/>
      <c r="Z174" s="20">
        <f t="shared" ref="Z174" si="136">X174</f>
        <v>41354</v>
      </c>
      <c r="AA174" s="17">
        <f>AVERAGE(U168:U174)</f>
        <v>21.945714285714285</v>
      </c>
      <c r="AB174" s="17">
        <f>AVERAGE(V168:V174)</f>
        <v>51.444285714285719</v>
      </c>
      <c r="AC174" s="17">
        <f t="shared" ref="AC174" si="137">AVERAGE(R168:R174)</f>
        <v>1.7571428571428569</v>
      </c>
      <c r="AD174" s="17">
        <f t="shared" ref="AD174" si="138">AVERAGE(H168:H174)</f>
        <v>21.061428571428571</v>
      </c>
      <c r="AE174" s="17">
        <f t="shared" ref="AE174" si="139">SUM(L168:L174)</f>
        <v>34.51</v>
      </c>
      <c r="AF174" s="17">
        <f t="shared" ref="AF174" si="140">SUM(G168:G174)</f>
        <v>0</v>
      </c>
      <c r="AG174" s="17">
        <f t="shared" ref="AG174" si="141">AVERAGE(I168:I174)</f>
        <v>1.1842857142857144</v>
      </c>
    </row>
    <row r="175" spans="1:33">
      <c r="A175" s="16">
        <v>30892</v>
      </c>
      <c r="B175" s="16">
        <v>2013</v>
      </c>
      <c r="C175" s="16">
        <v>3</v>
      </c>
      <c r="D175" s="16">
        <v>22</v>
      </c>
      <c r="E175" s="16">
        <v>40</v>
      </c>
      <c r="F175" s="16">
        <v>9.24</v>
      </c>
      <c r="G175" s="16">
        <v>0</v>
      </c>
      <c r="H175" s="16">
        <v>18.72</v>
      </c>
      <c r="I175" s="16">
        <v>0.8</v>
      </c>
      <c r="J175" s="16">
        <v>93.4</v>
      </c>
      <c r="K175" s="16">
        <v>10.29</v>
      </c>
      <c r="L175" s="16">
        <v>4.49</v>
      </c>
      <c r="M175" s="16">
        <v>14.22</v>
      </c>
      <c r="N175" s="16">
        <v>-14</v>
      </c>
      <c r="O175" s="16">
        <v>0</v>
      </c>
      <c r="P175" s="16">
        <v>1.21</v>
      </c>
      <c r="Q175" s="16">
        <v>3.5</v>
      </c>
      <c r="R175" s="16">
        <v>2.2799999999999998</v>
      </c>
      <c r="S175" s="16">
        <v>5.23</v>
      </c>
      <c r="T175" s="16">
        <v>1721</v>
      </c>
      <c r="U175" s="16">
        <v>24.62</v>
      </c>
      <c r="V175" s="16">
        <v>51.85</v>
      </c>
      <c r="W175" s="19"/>
      <c r="X175" s="20">
        <f t="shared" si="105"/>
        <v>41355</v>
      </c>
      <c r="Y175" s="20"/>
    </row>
    <row r="176" spans="1:33">
      <c r="A176" s="16">
        <v>30892</v>
      </c>
      <c r="B176" s="16">
        <v>2013</v>
      </c>
      <c r="C176" s="16">
        <v>3</v>
      </c>
      <c r="D176" s="16">
        <v>23</v>
      </c>
      <c r="E176" s="16">
        <v>36.39</v>
      </c>
      <c r="F176" s="16">
        <v>11.12</v>
      </c>
      <c r="G176" s="16">
        <v>0</v>
      </c>
      <c r="H176" s="16">
        <v>16.600000000000001</v>
      </c>
      <c r="I176" s="16">
        <v>0.75</v>
      </c>
      <c r="J176" s="16">
        <v>91.1</v>
      </c>
      <c r="K176" s="16">
        <v>11.64</v>
      </c>
      <c r="L176" s="16">
        <v>3.95</v>
      </c>
      <c r="M176" s="16">
        <v>12.4</v>
      </c>
      <c r="N176" s="16">
        <v>-13.5</v>
      </c>
      <c r="O176" s="16">
        <v>0</v>
      </c>
      <c r="P176" s="16">
        <v>1.22</v>
      </c>
      <c r="Q176" s="16">
        <v>3</v>
      </c>
      <c r="R176" s="16">
        <v>1.78</v>
      </c>
      <c r="S176" s="16">
        <v>3.65</v>
      </c>
      <c r="T176" s="16">
        <v>1444</v>
      </c>
      <c r="U176" s="16">
        <v>23.76</v>
      </c>
      <c r="V176" s="16">
        <v>51.37</v>
      </c>
      <c r="W176" s="19"/>
      <c r="X176" s="20">
        <f t="shared" si="105"/>
        <v>41356</v>
      </c>
      <c r="Y176" s="20"/>
    </row>
    <row r="177" spans="1:33">
      <c r="A177" s="16">
        <v>30892</v>
      </c>
      <c r="B177" s="16">
        <v>2013</v>
      </c>
      <c r="C177" s="16">
        <v>3</v>
      </c>
      <c r="D177" s="16">
        <v>24</v>
      </c>
      <c r="E177" s="16">
        <v>33.380000000000003</v>
      </c>
      <c r="F177" s="16">
        <v>14.91</v>
      </c>
      <c r="G177" s="16">
        <v>0</v>
      </c>
      <c r="H177" s="16">
        <v>9.5399999999999991</v>
      </c>
      <c r="I177" s="16">
        <v>0.93</v>
      </c>
      <c r="J177" s="16">
        <v>83.2</v>
      </c>
      <c r="K177" s="16">
        <v>15.43</v>
      </c>
      <c r="L177" s="16">
        <v>2.86</v>
      </c>
      <c r="M177" s="16">
        <v>13.21</v>
      </c>
      <c r="N177" s="16">
        <v>-19</v>
      </c>
      <c r="O177" s="16">
        <v>0</v>
      </c>
      <c r="P177" s="16">
        <v>1.33</v>
      </c>
      <c r="Q177" s="16">
        <v>3</v>
      </c>
      <c r="R177" s="16">
        <v>1.67</v>
      </c>
      <c r="S177" s="16">
        <v>6.8</v>
      </c>
      <c r="T177" s="16">
        <v>1416</v>
      </c>
      <c r="U177" s="16">
        <v>24.15</v>
      </c>
      <c r="V177" s="16">
        <v>49.32</v>
      </c>
      <c r="W177" s="19"/>
      <c r="X177" s="20">
        <f t="shared" si="105"/>
        <v>41357</v>
      </c>
      <c r="Y177" s="20"/>
    </row>
    <row r="178" spans="1:33">
      <c r="A178" s="16">
        <v>30892</v>
      </c>
      <c r="B178" s="16">
        <v>2013</v>
      </c>
      <c r="C178" s="16">
        <v>3</v>
      </c>
      <c r="D178" s="16">
        <v>25</v>
      </c>
      <c r="E178" s="16">
        <v>33.35</v>
      </c>
      <c r="F178" s="16">
        <v>15.41</v>
      </c>
      <c r="G178" s="16">
        <v>0</v>
      </c>
      <c r="H178" s="16">
        <v>13.98</v>
      </c>
      <c r="I178" s="16">
        <v>1.68</v>
      </c>
      <c r="J178" s="16">
        <v>89.6</v>
      </c>
      <c r="K178" s="16">
        <v>18.89</v>
      </c>
      <c r="L178" s="16">
        <v>3.97</v>
      </c>
      <c r="M178" s="16">
        <v>13.06</v>
      </c>
      <c r="N178" s="16">
        <v>-21.5</v>
      </c>
      <c r="O178" s="16">
        <v>0</v>
      </c>
      <c r="P178" s="16">
        <v>1.45</v>
      </c>
      <c r="Q178" s="16">
        <v>2.95</v>
      </c>
      <c r="R178" s="16">
        <v>1.5</v>
      </c>
      <c r="S178" s="16">
        <v>8.2200000000000006</v>
      </c>
      <c r="T178" s="16">
        <v>1512</v>
      </c>
      <c r="U178" s="16">
        <v>24.38</v>
      </c>
      <c r="V178" s="16">
        <v>54.25</v>
      </c>
      <c r="W178" s="19"/>
      <c r="X178" s="20">
        <f t="shared" si="105"/>
        <v>41358</v>
      </c>
      <c r="Y178" s="20"/>
    </row>
    <row r="179" spans="1:33">
      <c r="A179" s="16">
        <v>30892</v>
      </c>
      <c r="B179" s="16">
        <v>2013</v>
      </c>
      <c r="C179" s="16">
        <v>3</v>
      </c>
      <c r="D179" s="16">
        <v>26</v>
      </c>
      <c r="E179" s="16">
        <v>33.909999999999997</v>
      </c>
      <c r="F179" s="16">
        <v>13.69</v>
      </c>
      <c r="G179" s="16">
        <v>0.2</v>
      </c>
      <c r="H179" s="16">
        <v>14.09</v>
      </c>
      <c r="I179" s="16">
        <v>1.73</v>
      </c>
      <c r="J179" s="16">
        <v>90.2</v>
      </c>
      <c r="K179" s="16">
        <v>24.16</v>
      </c>
      <c r="L179" s="16">
        <v>3.59</v>
      </c>
      <c r="M179" s="16">
        <v>12.21</v>
      </c>
      <c r="N179" s="16">
        <v>-17.5</v>
      </c>
      <c r="O179" s="16">
        <v>0</v>
      </c>
      <c r="P179" s="16">
        <v>1.49</v>
      </c>
      <c r="Q179" s="16">
        <v>2.82</v>
      </c>
      <c r="R179" s="16">
        <v>1.33</v>
      </c>
      <c r="S179" s="16">
        <v>8.52</v>
      </c>
      <c r="T179" s="16">
        <v>1807</v>
      </c>
      <c r="U179" s="16">
        <v>23.8</v>
      </c>
      <c r="V179" s="16">
        <v>57.18</v>
      </c>
      <c r="W179" s="19"/>
      <c r="X179" s="20">
        <f t="shared" si="105"/>
        <v>41359</v>
      </c>
      <c r="Y179" s="20"/>
    </row>
    <row r="180" spans="1:33">
      <c r="A180" s="16">
        <v>30892</v>
      </c>
      <c r="B180" s="16">
        <v>2013</v>
      </c>
      <c r="C180" s="16">
        <v>3</v>
      </c>
      <c r="D180" s="16">
        <v>27</v>
      </c>
      <c r="E180" s="16">
        <v>31.47</v>
      </c>
      <c r="F180" s="16">
        <v>16.72</v>
      </c>
      <c r="G180" s="16">
        <v>0</v>
      </c>
      <c r="H180" s="16">
        <v>14.72</v>
      </c>
      <c r="I180" s="16">
        <v>1.53</v>
      </c>
      <c r="J180" s="16">
        <v>94.1</v>
      </c>
      <c r="K180" s="16">
        <v>28.88</v>
      </c>
      <c r="L180" s="16">
        <v>3.32</v>
      </c>
      <c r="M180" s="16">
        <v>11.21</v>
      </c>
      <c r="N180" s="16">
        <v>-20</v>
      </c>
      <c r="O180" s="16">
        <v>0</v>
      </c>
      <c r="P180" s="16">
        <v>1.74</v>
      </c>
      <c r="Q180" s="16">
        <v>2.6</v>
      </c>
      <c r="R180" s="16">
        <v>0.85</v>
      </c>
      <c r="S180" s="16">
        <v>5.83</v>
      </c>
      <c r="T180" s="16">
        <v>1711</v>
      </c>
      <c r="U180" s="16">
        <v>24.1</v>
      </c>
      <c r="V180" s="16">
        <v>61.49</v>
      </c>
      <c r="W180" s="19"/>
      <c r="X180" s="20">
        <f t="shared" si="105"/>
        <v>41360</v>
      </c>
      <c r="Y180" s="20"/>
    </row>
    <row r="181" spans="1:33">
      <c r="A181" s="16">
        <v>30892</v>
      </c>
      <c r="B181" s="16">
        <v>2013</v>
      </c>
      <c r="C181" s="16">
        <v>3</v>
      </c>
      <c r="D181" s="16">
        <v>28</v>
      </c>
      <c r="E181" s="16">
        <v>34</v>
      </c>
      <c r="F181" s="16">
        <v>15.17</v>
      </c>
      <c r="G181" s="16">
        <v>3.6</v>
      </c>
      <c r="H181" s="16">
        <v>13.98</v>
      </c>
      <c r="I181" s="16">
        <v>1.35</v>
      </c>
      <c r="J181" s="16">
        <v>96</v>
      </c>
      <c r="K181" s="16">
        <v>21.06</v>
      </c>
      <c r="L181" s="16">
        <v>3.21</v>
      </c>
      <c r="M181" s="16">
        <v>12.11</v>
      </c>
      <c r="N181" s="16">
        <v>-20.5</v>
      </c>
      <c r="O181" s="16">
        <v>0</v>
      </c>
      <c r="P181" s="16">
        <v>1.67</v>
      </c>
      <c r="Q181" s="16">
        <v>2.78</v>
      </c>
      <c r="R181" s="16">
        <v>1.1200000000000001</v>
      </c>
      <c r="S181" s="16">
        <v>6.35</v>
      </c>
      <c r="T181" s="16">
        <v>2133</v>
      </c>
      <c r="U181" s="16">
        <v>24.59</v>
      </c>
      <c r="V181" s="16">
        <v>58.53</v>
      </c>
      <c r="W181" s="19"/>
      <c r="X181" s="20">
        <f t="shared" si="105"/>
        <v>41361</v>
      </c>
      <c r="Y181" s="20"/>
      <c r="Z181" s="20">
        <f t="shared" ref="Z181" si="142">X181</f>
        <v>41361</v>
      </c>
      <c r="AA181" s="17">
        <f>AVERAGE(U175:U181)</f>
        <v>24.2</v>
      </c>
      <c r="AB181" s="17">
        <f>AVERAGE(V175:V181)</f>
        <v>54.855714285714285</v>
      </c>
      <c r="AC181" s="17">
        <f t="shared" ref="AC181" si="143">AVERAGE(R175:R181)</f>
        <v>1.504285714285714</v>
      </c>
      <c r="AD181" s="17">
        <f t="shared" ref="AD181" si="144">AVERAGE(H175:H181)</f>
        <v>14.51857142857143</v>
      </c>
      <c r="AE181" s="17">
        <f t="shared" ref="AE181" si="145">SUM(L175:L181)</f>
        <v>25.39</v>
      </c>
      <c r="AF181" s="17">
        <f t="shared" ref="AF181" si="146">SUM(G175:G181)</f>
        <v>3.8000000000000003</v>
      </c>
      <c r="AG181" s="17">
        <f t="shared" ref="AG181" si="147">AVERAGE(I175:I181)</f>
        <v>1.2528571428571431</v>
      </c>
    </row>
    <row r="182" spans="1:33">
      <c r="A182" s="16">
        <v>30892</v>
      </c>
      <c r="B182" s="16">
        <v>2013</v>
      </c>
      <c r="C182" s="16">
        <v>3</v>
      </c>
      <c r="D182" s="16">
        <v>29</v>
      </c>
      <c r="E182" s="16">
        <v>26.55</v>
      </c>
      <c r="F182" s="16">
        <v>15.87</v>
      </c>
      <c r="G182" s="16">
        <v>0.6</v>
      </c>
      <c r="H182" s="16">
        <v>11.61</v>
      </c>
      <c r="I182" s="16">
        <v>1.9</v>
      </c>
      <c r="J182" s="16">
        <v>97.8</v>
      </c>
      <c r="K182" s="16">
        <v>53.13</v>
      </c>
      <c r="L182" s="16">
        <v>2.34</v>
      </c>
      <c r="M182" s="16">
        <v>8.98</v>
      </c>
      <c r="N182" s="16">
        <v>-16.5</v>
      </c>
      <c r="O182" s="16">
        <v>0</v>
      </c>
      <c r="P182" s="16">
        <v>1.89</v>
      </c>
      <c r="Q182" s="16">
        <v>2.23</v>
      </c>
      <c r="R182" s="16">
        <v>0.34</v>
      </c>
      <c r="S182" s="16">
        <v>8.9</v>
      </c>
      <c r="T182" s="16">
        <v>1754</v>
      </c>
      <c r="U182" s="16">
        <v>21.21</v>
      </c>
      <c r="V182" s="16">
        <v>75.47</v>
      </c>
      <c r="W182" s="19"/>
      <c r="X182" s="20">
        <f t="shared" si="105"/>
        <v>41362</v>
      </c>
      <c r="Y182" s="20"/>
    </row>
    <row r="183" spans="1:33">
      <c r="A183" s="16">
        <v>30892</v>
      </c>
      <c r="B183" s="16">
        <v>2013</v>
      </c>
      <c r="C183" s="16">
        <v>3</v>
      </c>
      <c r="D183" s="16">
        <v>30</v>
      </c>
      <c r="E183" s="16">
        <v>22.52</v>
      </c>
      <c r="F183" s="16">
        <v>15.24</v>
      </c>
      <c r="G183" s="16">
        <v>0</v>
      </c>
      <c r="H183" s="16">
        <v>6.32</v>
      </c>
      <c r="I183" s="16">
        <v>1.32</v>
      </c>
      <c r="J183" s="16">
        <v>97.9</v>
      </c>
      <c r="K183" s="16">
        <v>61.37</v>
      </c>
      <c r="L183" s="16">
        <v>1.28</v>
      </c>
      <c r="M183" s="16">
        <v>7.59</v>
      </c>
      <c r="N183" s="16">
        <v>-13.5</v>
      </c>
      <c r="O183" s="16">
        <v>0</v>
      </c>
      <c r="P183" s="16">
        <v>1.84</v>
      </c>
      <c r="Q183" s="16">
        <v>2.02</v>
      </c>
      <c r="R183" s="16">
        <v>0.18</v>
      </c>
      <c r="S183" s="16">
        <v>5.9</v>
      </c>
      <c r="T183" s="16">
        <v>1122</v>
      </c>
      <c r="U183" s="16">
        <v>18.88</v>
      </c>
      <c r="V183" s="16">
        <v>79.64</v>
      </c>
      <c r="W183" s="19"/>
      <c r="X183" s="20">
        <f t="shared" si="105"/>
        <v>41363</v>
      </c>
      <c r="Y183" s="20"/>
    </row>
    <row r="184" spans="1:33">
      <c r="A184" s="16">
        <v>30892</v>
      </c>
      <c r="B184" s="16">
        <v>2013</v>
      </c>
      <c r="C184" s="16">
        <v>3</v>
      </c>
      <c r="D184" s="16">
        <v>31</v>
      </c>
      <c r="E184" s="16">
        <v>27.53</v>
      </c>
      <c r="F184" s="16">
        <v>15.27</v>
      </c>
      <c r="G184" s="16">
        <v>0</v>
      </c>
      <c r="H184" s="16">
        <v>8.33</v>
      </c>
      <c r="I184" s="16">
        <v>1.72</v>
      </c>
      <c r="J184" s="16">
        <v>96.2</v>
      </c>
      <c r="K184" s="16">
        <v>42.68</v>
      </c>
      <c r="L184" s="16">
        <v>2.33</v>
      </c>
      <c r="M184" s="16">
        <v>10.130000000000001</v>
      </c>
      <c r="N184" s="16">
        <v>-16.5</v>
      </c>
      <c r="O184" s="16">
        <v>0</v>
      </c>
      <c r="P184" s="16">
        <v>1.78</v>
      </c>
      <c r="Q184" s="16">
        <v>2.4300000000000002</v>
      </c>
      <c r="R184" s="16">
        <v>0.65</v>
      </c>
      <c r="S184" s="16">
        <v>7.7</v>
      </c>
      <c r="T184" s="16">
        <v>1232</v>
      </c>
      <c r="U184" s="16">
        <v>21.4</v>
      </c>
      <c r="V184" s="16">
        <v>69.44</v>
      </c>
      <c r="W184" s="19"/>
      <c r="X184" s="20">
        <f t="shared" si="105"/>
        <v>41364</v>
      </c>
      <c r="Y184" s="20"/>
    </row>
    <row r="185" spans="1:33">
      <c r="A185" s="16">
        <v>30892</v>
      </c>
      <c r="B185" s="16">
        <v>2013</v>
      </c>
      <c r="C185" s="16">
        <v>4</v>
      </c>
      <c r="D185" s="16">
        <v>1</v>
      </c>
      <c r="E185" s="16">
        <v>26.97</v>
      </c>
      <c r="F185" s="16">
        <v>11.81</v>
      </c>
      <c r="G185" s="16">
        <v>0</v>
      </c>
      <c r="H185" s="16">
        <v>12.67</v>
      </c>
      <c r="I185" s="16">
        <v>1.22</v>
      </c>
      <c r="J185" s="16">
        <v>96.5</v>
      </c>
      <c r="K185" s="16">
        <v>33.619999999999997</v>
      </c>
      <c r="L185" s="16">
        <v>2.63</v>
      </c>
      <c r="M185" s="16">
        <v>7.71</v>
      </c>
      <c r="N185" s="16">
        <v>-8</v>
      </c>
      <c r="O185" s="16">
        <v>0</v>
      </c>
      <c r="P185" s="16">
        <v>1.52</v>
      </c>
      <c r="Q185" s="16">
        <v>2.1</v>
      </c>
      <c r="R185" s="16">
        <v>0.57999999999999996</v>
      </c>
      <c r="S185" s="16">
        <v>5.83</v>
      </c>
      <c r="T185" s="16">
        <v>1545</v>
      </c>
      <c r="U185" s="16">
        <v>19.39</v>
      </c>
      <c r="V185" s="16">
        <v>65.06</v>
      </c>
      <c r="W185" s="19"/>
      <c r="X185" s="20">
        <f t="shared" si="105"/>
        <v>41365</v>
      </c>
      <c r="Y185" s="20"/>
    </row>
    <row r="186" spans="1:33">
      <c r="A186" s="16">
        <v>30892</v>
      </c>
      <c r="B186" s="16">
        <v>2013</v>
      </c>
      <c r="C186" s="16">
        <v>4</v>
      </c>
      <c r="D186" s="16">
        <v>2</v>
      </c>
      <c r="E186" s="16">
        <v>24.44</v>
      </c>
      <c r="F186" s="16">
        <v>7.66</v>
      </c>
      <c r="G186" s="16">
        <v>0</v>
      </c>
      <c r="H186" s="16">
        <v>19</v>
      </c>
      <c r="I186" s="16">
        <v>0.87</v>
      </c>
      <c r="J186" s="16">
        <v>95.5</v>
      </c>
      <c r="K186" s="16">
        <v>43.08</v>
      </c>
      <c r="L186" s="16">
        <v>3.47</v>
      </c>
      <c r="M186" s="16">
        <v>5.67</v>
      </c>
      <c r="N186" s="16">
        <v>-4.5</v>
      </c>
      <c r="O186" s="16">
        <v>0</v>
      </c>
      <c r="P186" s="16">
        <v>1.29</v>
      </c>
      <c r="Q186" s="16">
        <v>1.86</v>
      </c>
      <c r="R186" s="16">
        <v>0.56999999999999995</v>
      </c>
      <c r="S186" s="16">
        <v>5.53</v>
      </c>
      <c r="T186" s="16">
        <v>1439</v>
      </c>
      <c r="U186" s="16">
        <v>16.05</v>
      </c>
      <c r="V186" s="16">
        <v>69.290000000000006</v>
      </c>
      <c r="W186" s="19"/>
      <c r="X186" s="20">
        <f t="shared" si="105"/>
        <v>41366</v>
      </c>
      <c r="Y186" s="20"/>
    </row>
    <row r="187" spans="1:33">
      <c r="A187" s="16">
        <v>30892</v>
      </c>
      <c r="B187" s="16">
        <v>2013</v>
      </c>
      <c r="C187" s="16">
        <v>4</v>
      </c>
      <c r="D187" s="16">
        <v>3</v>
      </c>
      <c r="E187" s="16">
        <v>24.47</v>
      </c>
      <c r="F187" s="16">
        <v>9.8000000000000007</v>
      </c>
      <c r="G187" s="16">
        <v>0</v>
      </c>
      <c r="H187" s="16">
        <v>18.54</v>
      </c>
      <c r="I187" s="16">
        <v>1.39</v>
      </c>
      <c r="J187" s="16">
        <v>96.1</v>
      </c>
      <c r="K187" s="16">
        <v>29</v>
      </c>
      <c r="L187" s="16">
        <v>3.63</v>
      </c>
      <c r="M187" s="16">
        <v>6.26</v>
      </c>
      <c r="N187" s="16">
        <v>-6.5</v>
      </c>
      <c r="O187" s="16">
        <v>0</v>
      </c>
      <c r="P187" s="16">
        <v>1.18</v>
      </c>
      <c r="Q187" s="16">
        <v>1.92</v>
      </c>
      <c r="R187" s="16">
        <v>0.74</v>
      </c>
      <c r="S187" s="16">
        <v>6.2</v>
      </c>
      <c r="T187" s="16">
        <v>1159</v>
      </c>
      <c r="U187" s="16">
        <v>17.13</v>
      </c>
      <c r="V187" s="16">
        <v>62.55</v>
      </c>
      <c r="W187" s="19"/>
      <c r="X187" s="20">
        <f t="shared" si="105"/>
        <v>41367</v>
      </c>
      <c r="Y187" s="20"/>
    </row>
    <row r="188" spans="1:33">
      <c r="A188" s="16">
        <v>30892</v>
      </c>
      <c r="B188" s="16">
        <v>2013</v>
      </c>
      <c r="C188" s="16">
        <v>4</v>
      </c>
      <c r="D188" s="16">
        <v>4</v>
      </c>
      <c r="E188" s="16">
        <v>25.36</v>
      </c>
      <c r="F188" s="16">
        <v>3.97</v>
      </c>
      <c r="G188" s="16">
        <v>0</v>
      </c>
      <c r="H188" s="16">
        <v>19.54</v>
      </c>
      <c r="I188" s="16">
        <v>0.56000000000000005</v>
      </c>
      <c r="J188" s="16">
        <v>96.8</v>
      </c>
      <c r="K188" s="16">
        <v>23.37</v>
      </c>
      <c r="L188" s="16">
        <v>3.38</v>
      </c>
      <c r="M188" s="16">
        <v>3.14</v>
      </c>
      <c r="N188" s="16">
        <v>4</v>
      </c>
      <c r="O188" s="16">
        <v>8</v>
      </c>
      <c r="P188" s="16">
        <v>0.96</v>
      </c>
      <c r="Q188" s="16">
        <v>1.66</v>
      </c>
      <c r="R188" s="16">
        <v>0.7</v>
      </c>
      <c r="S188" s="16">
        <v>7.62</v>
      </c>
      <c r="T188" s="16">
        <v>1421</v>
      </c>
      <c r="U188" s="16">
        <v>14.66</v>
      </c>
      <c r="V188" s="16">
        <v>60.09</v>
      </c>
      <c r="W188" s="19"/>
      <c r="X188" s="20">
        <f t="shared" si="105"/>
        <v>41368</v>
      </c>
      <c r="Y188" s="20"/>
      <c r="Z188" s="20">
        <f t="shared" ref="Z188" si="148">X188</f>
        <v>41368</v>
      </c>
      <c r="AA188" s="17">
        <f>AVERAGE(U182:U188)</f>
        <v>18.388571428571428</v>
      </c>
      <c r="AB188" s="17">
        <f>AVERAGE(V182:V188)</f>
        <v>68.791428571428582</v>
      </c>
      <c r="AC188" s="17">
        <f t="shared" ref="AC188" si="149">AVERAGE(R182:R188)</f>
        <v>0.53714285714285714</v>
      </c>
      <c r="AD188" s="17">
        <f t="shared" ref="AD188" si="150">AVERAGE(H182:H188)</f>
        <v>13.715714285714284</v>
      </c>
      <c r="AE188" s="17">
        <f t="shared" ref="AE188" si="151">SUM(L182:L188)</f>
        <v>19.059999999999999</v>
      </c>
      <c r="AF188" s="17">
        <f t="shared" ref="AF188" si="152">SUM(G182:G188)</f>
        <v>0.6</v>
      </c>
      <c r="AG188" s="17">
        <f t="shared" ref="AG188" si="153">AVERAGE(I182:I188)</f>
        <v>1.2828571428571429</v>
      </c>
    </row>
    <row r="189" spans="1:33">
      <c r="A189" s="16">
        <v>30892</v>
      </c>
      <c r="B189" s="16">
        <v>2013</v>
      </c>
      <c r="C189" s="16">
        <v>4</v>
      </c>
      <c r="D189" s="16">
        <v>5</v>
      </c>
      <c r="E189" s="16">
        <v>28.46</v>
      </c>
      <c r="F189" s="16">
        <v>2.75</v>
      </c>
      <c r="G189" s="16">
        <v>0</v>
      </c>
      <c r="H189" s="16">
        <v>18.489999999999998</v>
      </c>
      <c r="I189" s="16">
        <v>0.65</v>
      </c>
      <c r="J189" s="16">
        <v>97.9</v>
      </c>
      <c r="K189" s="16">
        <v>18.79</v>
      </c>
      <c r="L189" s="16">
        <v>3.62</v>
      </c>
      <c r="M189" s="16">
        <v>4.3899999999999997</v>
      </c>
      <c r="N189" s="16">
        <v>1.5</v>
      </c>
      <c r="O189" s="16">
        <v>3</v>
      </c>
      <c r="P189" s="16">
        <v>0.92</v>
      </c>
      <c r="Q189" s="16">
        <v>1.9</v>
      </c>
      <c r="R189" s="16">
        <v>0.99</v>
      </c>
      <c r="S189" s="16">
        <v>3.88</v>
      </c>
      <c r="T189" s="16">
        <v>1104</v>
      </c>
      <c r="U189" s="16">
        <v>15.6</v>
      </c>
      <c r="V189" s="16">
        <v>58.35</v>
      </c>
      <c r="W189" s="19"/>
      <c r="X189" s="20">
        <f t="shared" si="105"/>
        <v>41369</v>
      </c>
      <c r="Y189" s="20"/>
    </row>
    <row r="190" spans="1:33">
      <c r="A190" s="16">
        <v>30892</v>
      </c>
      <c r="B190" s="16">
        <v>2013</v>
      </c>
      <c r="C190" s="16">
        <v>4</v>
      </c>
      <c r="D190" s="16">
        <v>6</v>
      </c>
      <c r="E190" s="16">
        <v>31.01</v>
      </c>
      <c r="F190" s="16">
        <v>3.47</v>
      </c>
      <c r="G190" s="16">
        <v>0</v>
      </c>
      <c r="H190" s="16">
        <v>16.96</v>
      </c>
      <c r="I190" s="16">
        <v>0.77</v>
      </c>
      <c r="J190" s="16">
        <v>96.5</v>
      </c>
      <c r="K190" s="16">
        <v>14.14</v>
      </c>
      <c r="L190" s="16">
        <v>3.74</v>
      </c>
      <c r="M190" s="16">
        <v>6.11</v>
      </c>
      <c r="N190" s="16">
        <v>-0.5</v>
      </c>
      <c r="O190" s="16">
        <v>0</v>
      </c>
      <c r="P190" s="16">
        <v>0.96</v>
      </c>
      <c r="Q190" s="16">
        <v>2.16</v>
      </c>
      <c r="R190" s="16">
        <v>1.2</v>
      </c>
      <c r="S190" s="16">
        <v>5.98</v>
      </c>
      <c r="T190" s="16">
        <v>1553</v>
      </c>
      <c r="U190" s="16">
        <v>17.239999999999998</v>
      </c>
      <c r="V190" s="16">
        <v>55.32</v>
      </c>
      <c r="W190" s="19"/>
      <c r="X190" s="20">
        <f t="shared" si="105"/>
        <v>41370</v>
      </c>
      <c r="Y190" s="20"/>
    </row>
    <row r="191" spans="1:33">
      <c r="A191" s="16">
        <v>30892</v>
      </c>
      <c r="B191" s="16">
        <v>2013</v>
      </c>
      <c r="C191" s="16">
        <v>4</v>
      </c>
      <c r="D191" s="16">
        <v>7</v>
      </c>
      <c r="E191" s="16">
        <v>32.130000000000003</v>
      </c>
      <c r="F191" s="16">
        <v>6.37</v>
      </c>
      <c r="G191" s="16">
        <v>0</v>
      </c>
      <c r="H191" s="16">
        <v>18.149999999999999</v>
      </c>
      <c r="I191" s="16">
        <v>1.47</v>
      </c>
      <c r="J191" s="16">
        <v>95.7</v>
      </c>
      <c r="K191" s="16">
        <v>12.53</v>
      </c>
      <c r="L191" s="16">
        <v>4.75</v>
      </c>
      <c r="M191" s="16">
        <v>8.14</v>
      </c>
      <c r="N191" s="16">
        <v>-1.5</v>
      </c>
      <c r="O191" s="16">
        <v>0</v>
      </c>
      <c r="P191" s="16">
        <v>0.93</v>
      </c>
      <c r="Q191" s="16">
        <v>2.4300000000000002</v>
      </c>
      <c r="R191" s="16">
        <v>1.5</v>
      </c>
      <c r="S191" s="16">
        <v>7.55</v>
      </c>
      <c r="T191" s="16">
        <v>1301</v>
      </c>
      <c r="U191" s="16">
        <v>19.25</v>
      </c>
      <c r="V191" s="16">
        <v>54.12</v>
      </c>
      <c r="W191" s="19"/>
      <c r="X191" s="20">
        <f t="shared" si="105"/>
        <v>41371</v>
      </c>
      <c r="Y191" s="20"/>
    </row>
    <row r="192" spans="1:33">
      <c r="A192" s="16">
        <v>30892</v>
      </c>
      <c r="B192" s="16">
        <v>2013</v>
      </c>
      <c r="C192" s="16">
        <v>4</v>
      </c>
      <c r="D192" s="16">
        <v>8</v>
      </c>
      <c r="E192" s="16">
        <v>30.15</v>
      </c>
      <c r="F192" s="16">
        <v>5.39</v>
      </c>
      <c r="G192" s="16">
        <v>0</v>
      </c>
      <c r="H192" s="16">
        <v>17.05</v>
      </c>
      <c r="I192" s="16">
        <v>1.23</v>
      </c>
      <c r="J192" s="16">
        <v>94.4</v>
      </c>
      <c r="K192" s="16">
        <v>11.64</v>
      </c>
      <c r="L192" s="16">
        <v>4.2</v>
      </c>
      <c r="M192" s="16">
        <v>7.08</v>
      </c>
      <c r="N192" s="16">
        <v>-3</v>
      </c>
      <c r="O192" s="16">
        <v>0</v>
      </c>
      <c r="P192" s="16">
        <v>0.84</v>
      </c>
      <c r="Q192" s="16">
        <v>2.21</v>
      </c>
      <c r="R192" s="16">
        <v>1.37</v>
      </c>
      <c r="S192" s="16">
        <v>7.55</v>
      </c>
      <c r="T192" s="16">
        <v>1429</v>
      </c>
      <c r="U192" s="16">
        <v>17.77</v>
      </c>
      <c r="V192" s="16">
        <v>53.02</v>
      </c>
      <c r="W192" s="19"/>
      <c r="X192" s="20">
        <f t="shared" si="105"/>
        <v>41372</v>
      </c>
      <c r="Y192" s="20"/>
    </row>
    <row r="193" spans="1:33">
      <c r="A193" s="16">
        <v>30892</v>
      </c>
      <c r="B193" s="16">
        <v>2013</v>
      </c>
      <c r="C193" s="16">
        <v>4</v>
      </c>
      <c r="D193" s="16">
        <v>9</v>
      </c>
      <c r="E193" s="16">
        <v>24.01</v>
      </c>
      <c r="F193" s="16">
        <v>5.0599999999999996</v>
      </c>
      <c r="G193" s="16">
        <v>0</v>
      </c>
      <c r="H193" s="16">
        <v>11.49</v>
      </c>
      <c r="I193" s="16">
        <v>1.56</v>
      </c>
      <c r="J193" s="16">
        <v>93.8</v>
      </c>
      <c r="K193" s="16">
        <v>20.440000000000001</v>
      </c>
      <c r="L193" s="16">
        <v>2.72</v>
      </c>
      <c r="M193" s="16">
        <v>4.32</v>
      </c>
      <c r="N193" s="16">
        <v>-2</v>
      </c>
      <c r="O193" s="16">
        <v>0</v>
      </c>
      <c r="P193" s="16">
        <v>0.86</v>
      </c>
      <c r="Q193" s="16">
        <v>1.75</v>
      </c>
      <c r="R193" s="16">
        <v>0.89</v>
      </c>
      <c r="S193" s="16">
        <v>6.05</v>
      </c>
      <c r="T193" s="16">
        <v>1634</v>
      </c>
      <c r="U193" s="16">
        <v>14.53</v>
      </c>
      <c r="V193" s="16">
        <v>57.12</v>
      </c>
      <c r="W193" s="19"/>
      <c r="X193" s="20">
        <f t="shared" si="105"/>
        <v>41373</v>
      </c>
      <c r="Y193" s="20"/>
    </row>
    <row r="194" spans="1:33">
      <c r="A194" s="16">
        <v>30892</v>
      </c>
      <c r="B194" s="16">
        <v>2013</v>
      </c>
      <c r="C194" s="16">
        <v>4</v>
      </c>
      <c r="D194" s="16">
        <v>10</v>
      </c>
      <c r="E194" s="16">
        <v>20.28</v>
      </c>
      <c r="F194" s="16">
        <v>3.64</v>
      </c>
      <c r="G194" s="16">
        <v>0</v>
      </c>
      <c r="H194" s="16">
        <v>17.75</v>
      </c>
      <c r="I194" s="16">
        <v>2.08</v>
      </c>
      <c r="J194" s="16">
        <v>87.7</v>
      </c>
      <c r="K194" s="16">
        <v>18.850000000000001</v>
      </c>
      <c r="L194" s="16">
        <v>3.36</v>
      </c>
      <c r="M194" s="16">
        <v>1.59</v>
      </c>
      <c r="N194" s="16">
        <v>7</v>
      </c>
      <c r="O194" s="16">
        <v>14</v>
      </c>
      <c r="P194" s="16">
        <v>0.67</v>
      </c>
      <c r="Q194" s="16">
        <v>1.43</v>
      </c>
      <c r="R194" s="16">
        <v>0.76</v>
      </c>
      <c r="S194" s="16">
        <v>7.32</v>
      </c>
      <c r="T194" s="16">
        <v>1302</v>
      </c>
      <c r="U194" s="16">
        <v>11.96</v>
      </c>
      <c r="V194" s="16">
        <v>53.28</v>
      </c>
      <c r="W194" s="19"/>
      <c r="X194" s="20">
        <f t="shared" si="105"/>
        <v>41374</v>
      </c>
      <c r="Y194" s="20"/>
    </row>
    <row r="195" spans="1:33">
      <c r="A195" s="16">
        <v>30892</v>
      </c>
      <c r="B195" s="16">
        <v>2013</v>
      </c>
      <c r="C195" s="16">
        <v>4</v>
      </c>
      <c r="D195" s="16">
        <v>11</v>
      </c>
      <c r="E195" s="16">
        <v>24.27</v>
      </c>
      <c r="F195" s="16">
        <v>0.18</v>
      </c>
      <c r="G195" s="16">
        <v>0</v>
      </c>
      <c r="H195" s="16">
        <v>17.48</v>
      </c>
      <c r="I195" s="16">
        <v>0.86</v>
      </c>
      <c r="J195" s="16">
        <v>94.1</v>
      </c>
      <c r="K195" s="16">
        <v>23.8</v>
      </c>
      <c r="L195" s="16">
        <v>3.03</v>
      </c>
      <c r="M195" s="16">
        <v>0.74</v>
      </c>
      <c r="N195" s="16">
        <v>3.5</v>
      </c>
      <c r="O195" s="16">
        <v>7</v>
      </c>
      <c r="P195" s="16">
        <v>0.78</v>
      </c>
      <c r="Q195" s="16">
        <v>1.45</v>
      </c>
      <c r="R195" s="16">
        <v>0.67</v>
      </c>
      <c r="S195" s="16">
        <v>4.93</v>
      </c>
      <c r="T195" s="16">
        <v>1132</v>
      </c>
      <c r="U195" s="16">
        <v>12.22</v>
      </c>
      <c r="V195" s="16">
        <v>58.95</v>
      </c>
      <c r="W195" s="19"/>
      <c r="X195" s="20">
        <f t="shared" si="105"/>
        <v>41375</v>
      </c>
      <c r="Y195" s="20"/>
      <c r="Z195" s="20">
        <f t="shared" ref="Z195" si="154">X195</f>
        <v>41375</v>
      </c>
      <c r="AA195" s="17">
        <f>AVERAGE(U189:U195)</f>
        <v>15.51</v>
      </c>
      <c r="AB195" s="17">
        <f>AVERAGE(V189:V195)</f>
        <v>55.737142857142864</v>
      </c>
      <c r="AC195" s="17">
        <f t="shared" ref="AC195" si="155">AVERAGE(R189:R195)</f>
        <v>1.0542857142857143</v>
      </c>
      <c r="AD195" s="17">
        <f t="shared" ref="AD195" si="156">AVERAGE(H189:H195)</f>
        <v>16.767142857142858</v>
      </c>
      <c r="AE195" s="17">
        <f t="shared" ref="AE195" si="157">SUM(L189:L195)</f>
        <v>25.419999999999998</v>
      </c>
      <c r="AF195" s="17">
        <f t="shared" ref="AF195" si="158">SUM(G189:G195)</f>
        <v>0</v>
      </c>
      <c r="AG195" s="17">
        <f t="shared" ref="AG195" si="159">AVERAGE(I189:I195)</f>
        <v>1.2314285714285713</v>
      </c>
    </row>
    <row r="196" spans="1:33">
      <c r="A196" s="16">
        <v>30892</v>
      </c>
      <c r="B196" s="16">
        <v>2013</v>
      </c>
      <c r="C196" s="16">
        <v>4</v>
      </c>
      <c r="D196" s="16">
        <v>12</v>
      </c>
      <c r="E196" s="16">
        <v>29.65</v>
      </c>
      <c r="F196" s="16">
        <v>1.69</v>
      </c>
      <c r="G196" s="16">
        <v>0</v>
      </c>
      <c r="H196" s="16">
        <v>16.55</v>
      </c>
      <c r="I196" s="16">
        <v>0.6</v>
      </c>
      <c r="J196" s="16">
        <v>97.3</v>
      </c>
      <c r="K196" s="16">
        <v>23.5</v>
      </c>
      <c r="L196" s="16">
        <v>3.23</v>
      </c>
      <c r="M196" s="16">
        <v>4.08</v>
      </c>
      <c r="N196" s="16">
        <v>-0.5</v>
      </c>
      <c r="O196" s="16">
        <v>0</v>
      </c>
      <c r="P196" s="16">
        <v>0.97</v>
      </c>
      <c r="Q196" s="16">
        <v>1.9</v>
      </c>
      <c r="R196" s="16">
        <v>0.92</v>
      </c>
      <c r="S196" s="16">
        <v>3.35</v>
      </c>
      <c r="T196" s="16">
        <v>1042</v>
      </c>
      <c r="U196" s="16">
        <v>15.67</v>
      </c>
      <c r="V196" s="16">
        <v>60.4</v>
      </c>
      <c r="W196" s="19"/>
      <c r="X196" s="20">
        <f t="shared" si="105"/>
        <v>41376</v>
      </c>
      <c r="Y196" s="20"/>
    </row>
    <row r="197" spans="1:33">
      <c r="A197" s="16">
        <v>30892</v>
      </c>
      <c r="B197" s="16">
        <v>2013</v>
      </c>
      <c r="C197" s="16">
        <v>4</v>
      </c>
      <c r="D197" s="16">
        <v>13</v>
      </c>
      <c r="E197" s="16">
        <v>31.67</v>
      </c>
      <c r="F197" s="16">
        <v>6.97</v>
      </c>
      <c r="G197" s="16">
        <v>0</v>
      </c>
      <c r="H197" s="16">
        <v>16.03</v>
      </c>
      <c r="I197" s="16">
        <v>1.49</v>
      </c>
      <c r="J197" s="16">
        <v>95.6</v>
      </c>
      <c r="K197" s="16">
        <v>22.35</v>
      </c>
      <c r="L197" s="16">
        <v>4.0599999999999996</v>
      </c>
      <c r="M197" s="16">
        <v>8.76</v>
      </c>
      <c r="N197" s="16">
        <v>-6.5</v>
      </c>
      <c r="O197" s="16">
        <v>0</v>
      </c>
      <c r="P197" s="16">
        <v>1.19</v>
      </c>
      <c r="Q197" s="16">
        <v>2.4500000000000002</v>
      </c>
      <c r="R197" s="16">
        <v>1.26</v>
      </c>
      <c r="S197" s="16">
        <v>8.3000000000000007</v>
      </c>
      <c r="T197" s="16">
        <v>1420</v>
      </c>
      <c r="U197" s="16">
        <v>19.32</v>
      </c>
      <c r="V197" s="16">
        <v>58.97</v>
      </c>
      <c r="W197" s="19"/>
      <c r="X197" s="20">
        <f t="shared" ref="X197:X260" si="160">X196+1</f>
        <v>41377</v>
      </c>
      <c r="Y197" s="20"/>
    </row>
    <row r="198" spans="1:33">
      <c r="A198" s="16">
        <v>30892</v>
      </c>
      <c r="B198" s="16">
        <v>2013</v>
      </c>
      <c r="C198" s="16">
        <v>4</v>
      </c>
      <c r="D198" s="16">
        <v>14</v>
      </c>
      <c r="E198" s="16">
        <v>32.659999999999997</v>
      </c>
      <c r="F198" s="16">
        <v>14.42</v>
      </c>
      <c r="G198" s="16">
        <v>0</v>
      </c>
      <c r="H198" s="16">
        <v>15.54</v>
      </c>
      <c r="I198" s="16">
        <v>2.23</v>
      </c>
      <c r="J198" s="16">
        <v>80.400000000000006</v>
      </c>
      <c r="K198" s="16">
        <v>18.13</v>
      </c>
      <c r="L198" s="16">
        <v>4.43</v>
      </c>
      <c r="M198" s="16">
        <v>12.13</v>
      </c>
      <c r="N198" s="16">
        <v>-17</v>
      </c>
      <c r="O198" s="16">
        <v>0</v>
      </c>
      <c r="P198" s="16">
        <v>1.25</v>
      </c>
      <c r="Q198" s="16">
        <v>2.85</v>
      </c>
      <c r="R198" s="16">
        <v>1.59</v>
      </c>
      <c r="S198" s="16">
        <v>8.52</v>
      </c>
      <c r="T198" s="16">
        <v>1406</v>
      </c>
      <c r="U198" s="16">
        <v>23.54</v>
      </c>
      <c r="V198" s="16">
        <v>49.27</v>
      </c>
      <c r="W198" s="19"/>
      <c r="X198" s="20">
        <f t="shared" si="160"/>
        <v>41378</v>
      </c>
      <c r="Y198" s="20"/>
    </row>
    <row r="199" spans="1:33">
      <c r="A199" s="16">
        <v>30892</v>
      </c>
      <c r="B199" s="16">
        <v>2013</v>
      </c>
      <c r="C199" s="16">
        <v>4</v>
      </c>
      <c r="D199" s="16">
        <v>15</v>
      </c>
      <c r="E199" s="16">
        <v>33.89</v>
      </c>
      <c r="F199" s="16">
        <v>10.59</v>
      </c>
      <c r="G199" s="16">
        <v>0</v>
      </c>
      <c r="H199" s="16">
        <v>15.83</v>
      </c>
      <c r="I199" s="16">
        <v>1.87</v>
      </c>
      <c r="J199" s="16">
        <v>93.6</v>
      </c>
      <c r="K199" s="16">
        <v>16.68</v>
      </c>
      <c r="L199" s="16">
        <v>4.9000000000000004</v>
      </c>
      <c r="M199" s="16">
        <v>10.84</v>
      </c>
      <c r="N199" s="16">
        <v>-9.5</v>
      </c>
      <c r="O199" s="16">
        <v>0</v>
      </c>
      <c r="P199" s="16">
        <v>1.1599999999999999</v>
      </c>
      <c r="Q199" s="16">
        <v>2.79</v>
      </c>
      <c r="R199" s="16">
        <v>1.63</v>
      </c>
      <c r="S199" s="16">
        <v>9.1199999999999992</v>
      </c>
      <c r="T199" s="16">
        <v>1210</v>
      </c>
      <c r="U199" s="16">
        <v>22.24</v>
      </c>
      <c r="V199" s="16">
        <v>55.14</v>
      </c>
      <c r="W199" s="19"/>
      <c r="X199" s="20">
        <f t="shared" si="160"/>
        <v>41379</v>
      </c>
      <c r="Y199" s="20"/>
    </row>
    <row r="200" spans="1:33">
      <c r="A200" s="16">
        <v>30892</v>
      </c>
      <c r="B200" s="16">
        <v>2013</v>
      </c>
      <c r="C200" s="16">
        <v>4</v>
      </c>
      <c r="D200" s="16">
        <v>16</v>
      </c>
      <c r="E200" s="16">
        <v>34.35</v>
      </c>
      <c r="F200" s="16">
        <v>7.07</v>
      </c>
      <c r="G200" s="16">
        <v>0</v>
      </c>
      <c r="H200" s="16">
        <v>14.7</v>
      </c>
      <c r="I200" s="16">
        <v>1.37</v>
      </c>
      <c r="J200" s="16">
        <v>94</v>
      </c>
      <c r="K200" s="16">
        <v>13.09</v>
      </c>
      <c r="L200" s="16">
        <v>4.3600000000000003</v>
      </c>
      <c r="M200" s="16">
        <v>9.8800000000000008</v>
      </c>
      <c r="N200" s="16">
        <v>-6.5</v>
      </c>
      <c r="O200" s="16">
        <v>0</v>
      </c>
      <c r="P200" s="16">
        <v>1.02</v>
      </c>
      <c r="Q200" s="16">
        <v>2.7</v>
      </c>
      <c r="R200" s="16">
        <v>1.68</v>
      </c>
      <c r="S200" s="16">
        <v>8.3699999999999992</v>
      </c>
      <c r="T200" s="16">
        <v>1339</v>
      </c>
      <c r="U200" s="16">
        <v>20.71</v>
      </c>
      <c r="V200" s="16">
        <v>53.55</v>
      </c>
      <c r="W200" s="19"/>
      <c r="X200" s="20">
        <f t="shared" si="160"/>
        <v>41380</v>
      </c>
      <c r="Y200" s="20"/>
    </row>
    <row r="201" spans="1:33">
      <c r="A201" s="16">
        <v>30892</v>
      </c>
      <c r="B201" s="16">
        <v>2013</v>
      </c>
      <c r="C201" s="16">
        <v>4</v>
      </c>
      <c r="D201" s="16">
        <v>17</v>
      </c>
      <c r="E201" s="16">
        <v>27.31</v>
      </c>
      <c r="F201" s="16">
        <v>13.46</v>
      </c>
      <c r="G201" s="16">
        <v>0</v>
      </c>
      <c r="H201" s="16">
        <v>5.0199999999999996</v>
      </c>
      <c r="I201" s="16">
        <v>0.89</v>
      </c>
      <c r="J201" s="16">
        <v>80.7</v>
      </c>
      <c r="K201" s="16">
        <v>25.84</v>
      </c>
      <c r="L201" s="16">
        <v>1.66</v>
      </c>
      <c r="M201" s="16">
        <v>9.15</v>
      </c>
      <c r="N201" s="16">
        <v>-14</v>
      </c>
      <c r="O201" s="16">
        <v>0</v>
      </c>
      <c r="P201" s="16">
        <v>1.1499999999999999</v>
      </c>
      <c r="Q201" s="16">
        <v>2.29</v>
      </c>
      <c r="R201" s="16">
        <v>1.1399999999999999</v>
      </c>
      <c r="S201" s="16">
        <v>3.8</v>
      </c>
      <c r="T201" s="16">
        <v>1432</v>
      </c>
      <c r="U201" s="16">
        <v>20.38</v>
      </c>
      <c r="V201" s="16">
        <v>53.27</v>
      </c>
      <c r="W201" s="21"/>
      <c r="X201" s="20">
        <f t="shared" si="160"/>
        <v>41381</v>
      </c>
      <c r="Y201" s="20"/>
    </row>
    <row r="202" spans="1:33">
      <c r="A202" s="16">
        <v>30892</v>
      </c>
      <c r="B202" s="16">
        <v>2013</v>
      </c>
      <c r="C202" s="16">
        <v>4</v>
      </c>
      <c r="D202" s="16">
        <v>18</v>
      </c>
      <c r="E202" s="16">
        <v>21.77</v>
      </c>
      <c r="F202" s="16">
        <v>2.39</v>
      </c>
      <c r="G202" s="16">
        <v>0</v>
      </c>
      <c r="H202" s="16">
        <v>11.95</v>
      </c>
      <c r="I202" s="16">
        <v>1.55</v>
      </c>
      <c r="J202" s="16">
        <v>91</v>
      </c>
      <c r="K202" s="16">
        <v>26.63</v>
      </c>
      <c r="L202" s="16">
        <v>2.52</v>
      </c>
      <c r="M202" s="16">
        <v>4.25</v>
      </c>
      <c r="N202" s="16">
        <v>-2.5</v>
      </c>
      <c r="O202" s="16">
        <v>0</v>
      </c>
      <c r="P202" s="16">
        <v>0.92</v>
      </c>
      <c r="Q202" s="16">
        <v>1.7</v>
      </c>
      <c r="R202" s="16">
        <v>0.78</v>
      </c>
      <c r="S202" s="16">
        <v>7.02</v>
      </c>
      <c r="T202" s="16">
        <v>844</v>
      </c>
      <c r="U202" s="16">
        <v>12.08</v>
      </c>
      <c r="V202" s="16">
        <v>58.82</v>
      </c>
      <c r="W202" s="21"/>
      <c r="X202" s="20">
        <f t="shared" si="160"/>
        <v>41382</v>
      </c>
      <c r="Y202" s="20"/>
      <c r="Z202" s="20">
        <f t="shared" ref="Z202" si="161">X202</f>
        <v>41382</v>
      </c>
      <c r="AA202" s="17">
        <f t="shared" ref="AA202:AB202" si="162">AVERAGE(U196:U202)</f>
        <v>19.134285714285713</v>
      </c>
      <c r="AB202" s="17">
        <f t="shared" si="162"/>
        <v>55.631428571428572</v>
      </c>
      <c r="AC202" s="17">
        <f t="shared" ref="AC202" si="163">AVERAGE(R196:R202)</f>
        <v>1.2857142857142858</v>
      </c>
      <c r="AD202" s="17">
        <f t="shared" ref="AD202" si="164">AVERAGE(H196:H202)</f>
        <v>13.659999999999998</v>
      </c>
      <c r="AE202" s="17">
        <f t="shared" ref="AE202" si="165">SUM(L196:L202)</f>
        <v>25.159999999999997</v>
      </c>
      <c r="AF202" s="17">
        <f t="shared" ref="AF202" si="166">SUM(G196:G202)</f>
        <v>0</v>
      </c>
      <c r="AG202" s="17">
        <f t="shared" ref="AG202" si="167">AVERAGE(I196:I202)</f>
        <v>1.4285714285714288</v>
      </c>
    </row>
    <row r="203" spans="1:33">
      <c r="A203" s="16">
        <v>30892</v>
      </c>
      <c r="B203" s="16">
        <v>2013</v>
      </c>
      <c r="C203" s="16">
        <v>4</v>
      </c>
      <c r="D203" s="16">
        <v>19</v>
      </c>
      <c r="E203" s="16">
        <v>21.04</v>
      </c>
      <c r="F203" s="16">
        <v>3.18</v>
      </c>
      <c r="G203" s="16">
        <v>0</v>
      </c>
      <c r="H203" s="16">
        <v>8.51</v>
      </c>
      <c r="I203" s="16">
        <v>1.2</v>
      </c>
      <c r="J203" s="16">
        <v>90.3</v>
      </c>
      <c r="K203" s="16">
        <v>37.840000000000003</v>
      </c>
      <c r="L203" s="16">
        <v>1.91</v>
      </c>
      <c r="M203" s="16">
        <v>2.46</v>
      </c>
      <c r="N203" s="16">
        <v>2.5</v>
      </c>
      <c r="O203" s="16">
        <v>5</v>
      </c>
      <c r="P203" s="16">
        <v>0.92</v>
      </c>
      <c r="Q203" s="16">
        <v>1.53</v>
      </c>
      <c r="R203" s="16">
        <v>0.62</v>
      </c>
      <c r="S203" s="16">
        <v>4.33</v>
      </c>
      <c r="T203" s="16">
        <v>1115</v>
      </c>
      <c r="U203" s="16">
        <v>12.11</v>
      </c>
      <c r="V203" s="16">
        <v>64.069999999999993</v>
      </c>
      <c r="W203" s="21"/>
      <c r="X203" s="20">
        <f t="shared" si="160"/>
        <v>41383</v>
      </c>
      <c r="Y203" s="20"/>
    </row>
    <row r="204" spans="1:33">
      <c r="A204" s="16">
        <v>30892</v>
      </c>
      <c r="B204" s="16">
        <v>2013</v>
      </c>
      <c r="C204" s="16">
        <v>4</v>
      </c>
      <c r="D204" s="16">
        <v>20</v>
      </c>
      <c r="E204" s="16">
        <v>21.83</v>
      </c>
      <c r="F204" s="16">
        <v>5.58</v>
      </c>
      <c r="G204" s="16">
        <v>0</v>
      </c>
      <c r="H204" s="16">
        <v>8.6300000000000008</v>
      </c>
      <c r="I204" s="16">
        <v>1.1100000000000001</v>
      </c>
      <c r="J204" s="16">
        <v>96.2</v>
      </c>
      <c r="K204" s="16">
        <v>35.53</v>
      </c>
      <c r="L204" s="16">
        <v>1.9</v>
      </c>
      <c r="M204" s="16">
        <v>2.4300000000000002</v>
      </c>
      <c r="N204" s="16">
        <v>5</v>
      </c>
      <c r="O204" s="16">
        <v>10</v>
      </c>
      <c r="P204" s="16">
        <v>1.03</v>
      </c>
      <c r="Q204" s="16">
        <v>1.5</v>
      </c>
      <c r="R204" s="16">
        <v>0.47</v>
      </c>
      <c r="S204" s="16">
        <v>5.53</v>
      </c>
      <c r="T204" s="16">
        <v>1252</v>
      </c>
      <c r="U204" s="16">
        <v>13.71</v>
      </c>
      <c r="V204" s="16">
        <v>65.87</v>
      </c>
      <c r="W204" s="21"/>
      <c r="X204" s="20">
        <f t="shared" si="160"/>
        <v>41384</v>
      </c>
      <c r="Y204" s="20"/>
    </row>
    <row r="205" spans="1:33">
      <c r="A205" s="16">
        <v>30892</v>
      </c>
      <c r="B205" s="16">
        <v>2013</v>
      </c>
      <c r="C205" s="16">
        <v>4</v>
      </c>
      <c r="D205" s="16">
        <v>21</v>
      </c>
      <c r="E205" s="16">
        <v>21.93</v>
      </c>
      <c r="F205" s="16">
        <v>3.61</v>
      </c>
      <c r="G205" s="16">
        <v>0</v>
      </c>
      <c r="H205" s="16">
        <v>12.81</v>
      </c>
      <c r="I205" s="16">
        <v>1.1499999999999999</v>
      </c>
      <c r="J205" s="16">
        <v>96.3</v>
      </c>
      <c r="K205" s="16">
        <v>32.99</v>
      </c>
      <c r="L205" s="16">
        <v>2.4900000000000002</v>
      </c>
      <c r="M205" s="16">
        <v>1.98</v>
      </c>
      <c r="N205" s="16">
        <v>5.5</v>
      </c>
      <c r="O205" s="16">
        <v>11</v>
      </c>
      <c r="P205" s="16">
        <v>0.95</v>
      </c>
      <c r="Q205" s="16">
        <v>1.5</v>
      </c>
      <c r="R205" s="16">
        <v>0.55000000000000004</v>
      </c>
      <c r="S205" s="16">
        <v>5.15</v>
      </c>
      <c r="T205" s="16">
        <v>1345</v>
      </c>
      <c r="U205" s="16">
        <v>12.77</v>
      </c>
      <c r="V205" s="16">
        <v>64.650000000000006</v>
      </c>
      <c r="W205" s="21"/>
      <c r="X205" s="20">
        <f t="shared" si="160"/>
        <v>41385</v>
      </c>
      <c r="Y205" s="20"/>
    </row>
    <row r="206" spans="1:33">
      <c r="A206" s="16">
        <v>30892</v>
      </c>
      <c r="B206" s="16">
        <v>2013</v>
      </c>
      <c r="C206" s="16">
        <v>4</v>
      </c>
      <c r="D206" s="16">
        <v>22</v>
      </c>
      <c r="E206" s="16">
        <v>25.39</v>
      </c>
      <c r="F206" s="16">
        <v>0.31</v>
      </c>
      <c r="G206" s="16">
        <v>0</v>
      </c>
      <c r="H206" s="16">
        <v>13.16</v>
      </c>
      <c r="I206" s="16">
        <v>0.61</v>
      </c>
      <c r="J206" s="16">
        <v>97.1</v>
      </c>
      <c r="K206" s="16">
        <v>23.43</v>
      </c>
      <c r="L206" s="16">
        <v>2.57</v>
      </c>
      <c r="M206" s="16">
        <v>1.76</v>
      </c>
      <c r="N206" s="16">
        <v>2</v>
      </c>
      <c r="O206" s="16">
        <v>4</v>
      </c>
      <c r="P206" s="16">
        <v>0.83</v>
      </c>
      <c r="Q206" s="16">
        <v>1.58</v>
      </c>
      <c r="R206" s="16">
        <v>0.75</v>
      </c>
      <c r="S206" s="16">
        <v>5.75</v>
      </c>
      <c r="T206" s="16">
        <v>1301</v>
      </c>
      <c r="U206" s="16">
        <v>12.85</v>
      </c>
      <c r="V206" s="16">
        <v>60.27</v>
      </c>
      <c r="W206" s="21"/>
      <c r="X206" s="20">
        <f t="shared" si="160"/>
        <v>41386</v>
      </c>
      <c r="Y206" s="20"/>
    </row>
    <row r="207" spans="1:33">
      <c r="A207" s="16">
        <v>30892</v>
      </c>
      <c r="B207" s="16">
        <v>2013</v>
      </c>
      <c r="C207" s="16">
        <v>4</v>
      </c>
      <c r="D207" s="16">
        <v>23</v>
      </c>
      <c r="E207" s="16">
        <v>27.93</v>
      </c>
      <c r="F207" s="16">
        <v>1.1000000000000001</v>
      </c>
      <c r="G207" s="16">
        <v>0</v>
      </c>
      <c r="H207" s="16">
        <v>13.17</v>
      </c>
      <c r="I207" s="16">
        <v>0.59</v>
      </c>
      <c r="J207" s="16">
        <v>95.8</v>
      </c>
      <c r="K207" s="16">
        <v>22.25</v>
      </c>
      <c r="L207" s="16">
        <v>2.71</v>
      </c>
      <c r="M207" s="16">
        <v>3.45</v>
      </c>
      <c r="N207" s="16">
        <v>0.5</v>
      </c>
      <c r="O207" s="16">
        <v>1</v>
      </c>
      <c r="P207" s="16">
        <v>0.85</v>
      </c>
      <c r="Q207" s="16">
        <v>1.81</v>
      </c>
      <c r="R207" s="16">
        <v>0.96</v>
      </c>
      <c r="S207" s="16">
        <v>5.23</v>
      </c>
      <c r="T207" s="16">
        <v>1252</v>
      </c>
      <c r="U207" s="16">
        <v>14.52</v>
      </c>
      <c r="V207" s="16">
        <v>59.03</v>
      </c>
      <c r="W207" s="21"/>
      <c r="X207" s="20">
        <f t="shared" si="160"/>
        <v>41387</v>
      </c>
      <c r="Y207" s="20"/>
    </row>
    <row r="208" spans="1:33">
      <c r="A208" s="16">
        <v>30892</v>
      </c>
      <c r="B208" s="16">
        <v>2013</v>
      </c>
      <c r="C208" s="16">
        <v>4</v>
      </c>
      <c r="D208" s="16">
        <v>24</v>
      </c>
      <c r="E208" s="16">
        <v>29.16</v>
      </c>
      <c r="F208" s="16">
        <v>1.83</v>
      </c>
      <c r="G208" s="16">
        <v>0</v>
      </c>
      <c r="H208" s="16">
        <v>13.45</v>
      </c>
      <c r="I208" s="16">
        <v>0.88</v>
      </c>
      <c r="J208" s="16">
        <v>95.3</v>
      </c>
      <c r="K208" s="16">
        <v>17.21</v>
      </c>
      <c r="L208" s="16">
        <v>3</v>
      </c>
      <c r="M208" s="16">
        <v>3.97</v>
      </c>
      <c r="N208" s="16">
        <v>2</v>
      </c>
      <c r="O208" s="16">
        <v>4</v>
      </c>
      <c r="P208" s="16">
        <v>0.84</v>
      </c>
      <c r="Q208" s="16">
        <v>1.88</v>
      </c>
      <c r="R208" s="16">
        <v>1.03</v>
      </c>
      <c r="S208" s="16">
        <v>6.65</v>
      </c>
      <c r="T208" s="16">
        <v>1454</v>
      </c>
      <c r="U208" s="16">
        <v>15.49</v>
      </c>
      <c r="V208" s="16">
        <v>56.26</v>
      </c>
      <c r="W208" s="21"/>
      <c r="X208" s="20">
        <f t="shared" si="160"/>
        <v>41388</v>
      </c>
      <c r="Y208" s="20"/>
    </row>
    <row r="209" spans="1:33">
      <c r="A209" s="16">
        <v>30892</v>
      </c>
      <c r="B209" s="16">
        <v>2013</v>
      </c>
      <c r="C209" s="16">
        <v>4</v>
      </c>
      <c r="D209" s="16">
        <v>25</v>
      </c>
      <c r="E209" s="16">
        <v>30.65</v>
      </c>
      <c r="F209" s="16">
        <v>1.3</v>
      </c>
      <c r="G209" s="16">
        <v>0</v>
      </c>
      <c r="H209" s="16">
        <v>13.33</v>
      </c>
      <c r="I209" s="16">
        <v>0.73</v>
      </c>
      <c r="J209" s="16">
        <v>95</v>
      </c>
      <c r="K209" s="16">
        <v>15.23</v>
      </c>
      <c r="L209" s="16">
        <v>2.95</v>
      </c>
      <c r="M209" s="16">
        <v>4.58</v>
      </c>
      <c r="N209" s="16">
        <v>1</v>
      </c>
      <c r="O209" s="16">
        <v>2</v>
      </c>
      <c r="P209" s="16">
        <v>0.79</v>
      </c>
      <c r="Q209" s="16">
        <v>2.0099999999999998</v>
      </c>
      <c r="R209" s="16">
        <v>1.22</v>
      </c>
      <c r="S209" s="16">
        <v>4.0999999999999996</v>
      </c>
      <c r="T209" s="16">
        <v>1451</v>
      </c>
      <c r="U209" s="16">
        <v>15.97</v>
      </c>
      <c r="V209" s="16">
        <v>55.12</v>
      </c>
      <c r="W209" s="21"/>
      <c r="X209" s="20">
        <f t="shared" si="160"/>
        <v>41389</v>
      </c>
      <c r="Y209" s="20"/>
      <c r="Z209" s="20">
        <f t="shared" ref="Z209" si="168">X209</f>
        <v>41389</v>
      </c>
      <c r="AA209" s="17">
        <f t="shared" ref="AA209:AB209" si="169">AVERAGE(U203:U209)</f>
        <v>13.917142857142858</v>
      </c>
      <c r="AB209" s="17">
        <f t="shared" si="169"/>
        <v>60.752857142857138</v>
      </c>
      <c r="AC209" s="17">
        <f t="shared" ref="AC209" si="170">AVERAGE(R203:R209)</f>
        <v>0.79999999999999993</v>
      </c>
      <c r="AD209" s="17">
        <f t="shared" ref="AD209" si="171">AVERAGE(H203:H209)</f>
        <v>11.865714285714287</v>
      </c>
      <c r="AE209" s="17">
        <f t="shared" ref="AE209" si="172">SUM(L203:L209)</f>
        <v>17.529999999999998</v>
      </c>
      <c r="AF209" s="17">
        <f t="shared" ref="AF209" si="173">SUM(G203:G209)</f>
        <v>0</v>
      </c>
      <c r="AG209" s="17">
        <f t="shared" ref="AG209" si="174">AVERAGE(I203:I209)</f>
        <v>0.89571428571428569</v>
      </c>
    </row>
    <row r="210" spans="1:33">
      <c r="A210" s="16">
        <v>30892</v>
      </c>
      <c r="B210" s="16">
        <v>2013</v>
      </c>
      <c r="C210" s="16">
        <v>4</v>
      </c>
      <c r="D210" s="16">
        <v>26</v>
      </c>
      <c r="E210" s="16">
        <v>31.27</v>
      </c>
      <c r="F210" s="16">
        <v>1.83</v>
      </c>
      <c r="G210" s="16">
        <v>0</v>
      </c>
      <c r="H210" s="16">
        <v>13.13</v>
      </c>
      <c r="I210" s="16">
        <v>0.54</v>
      </c>
      <c r="J210" s="16">
        <v>92.9</v>
      </c>
      <c r="K210" s="16">
        <v>12.07</v>
      </c>
      <c r="L210" s="16">
        <v>2.79</v>
      </c>
      <c r="M210" s="16">
        <v>4.5599999999999996</v>
      </c>
      <c r="N210" s="16">
        <v>1</v>
      </c>
      <c r="O210" s="16">
        <v>2</v>
      </c>
      <c r="P210" s="16">
        <v>0.75</v>
      </c>
      <c r="Q210" s="16">
        <v>2.02</v>
      </c>
      <c r="R210" s="16">
        <v>1.27</v>
      </c>
      <c r="S210" s="16">
        <v>4.33</v>
      </c>
      <c r="T210" s="16">
        <v>1418</v>
      </c>
      <c r="U210" s="16">
        <v>16.55</v>
      </c>
      <c r="V210" s="16">
        <v>52.49</v>
      </c>
      <c r="W210" s="21"/>
      <c r="X210" s="20">
        <f t="shared" si="160"/>
        <v>41390</v>
      </c>
      <c r="Y210" s="20"/>
    </row>
    <row r="211" spans="1:33">
      <c r="A211" s="16">
        <v>30892</v>
      </c>
      <c r="B211" s="16">
        <v>2013</v>
      </c>
      <c r="C211" s="16">
        <v>4</v>
      </c>
      <c r="D211" s="16">
        <v>27</v>
      </c>
      <c r="E211" s="16">
        <v>32.619999999999997</v>
      </c>
      <c r="F211" s="16">
        <v>1.2</v>
      </c>
      <c r="G211" s="16">
        <v>0</v>
      </c>
      <c r="H211" s="16">
        <v>12.47</v>
      </c>
      <c r="I211" s="16">
        <v>0.76</v>
      </c>
      <c r="J211" s="16">
        <v>94</v>
      </c>
      <c r="K211" s="16">
        <v>12.96</v>
      </c>
      <c r="L211" s="16">
        <v>2.96</v>
      </c>
      <c r="M211" s="16">
        <v>4.96</v>
      </c>
      <c r="N211" s="16">
        <v>0</v>
      </c>
      <c r="O211" s="16">
        <v>0</v>
      </c>
      <c r="P211" s="16">
        <v>0.74</v>
      </c>
      <c r="Q211" s="16">
        <v>2.09</v>
      </c>
      <c r="R211" s="16">
        <v>1.34</v>
      </c>
      <c r="S211" s="16">
        <v>5.15</v>
      </c>
      <c r="T211" s="16">
        <v>1445</v>
      </c>
      <c r="U211" s="16">
        <v>16.91</v>
      </c>
      <c r="V211" s="16">
        <v>53.48</v>
      </c>
      <c r="W211" s="21"/>
      <c r="X211" s="20">
        <f t="shared" si="160"/>
        <v>41391</v>
      </c>
      <c r="Y211" s="20"/>
    </row>
    <row r="212" spans="1:33">
      <c r="A212" s="16">
        <v>30892</v>
      </c>
      <c r="B212" s="16">
        <v>2013</v>
      </c>
      <c r="C212" s="16">
        <v>4</v>
      </c>
      <c r="D212" s="16">
        <v>28</v>
      </c>
      <c r="E212" s="16">
        <v>31.07</v>
      </c>
      <c r="F212" s="16">
        <v>2.35</v>
      </c>
      <c r="G212" s="16">
        <v>0</v>
      </c>
      <c r="H212" s="16">
        <v>12.31</v>
      </c>
      <c r="I212" s="16">
        <v>0.8</v>
      </c>
      <c r="J212" s="16">
        <v>90.5</v>
      </c>
      <c r="K212" s="16">
        <v>13.25</v>
      </c>
      <c r="L212" s="16">
        <v>3.07</v>
      </c>
      <c r="M212" s="16">
        <v>5.4</v>
      </c>
      <c r="N212" s="16">
        <v>1.5</v>
      </c>
      <c r="O212" s="16">
        <v>3</v>
      </c>
      <c r="P212" s="16">
        <v>0.74</v>
      </c>
      <c r="Q212" s="16">
        <v>2.11</v>
      </c>
      <c r="R212" s="16">
        <v>1.36</v>
      </c>
      <c r="S212" s="16">
        <v>5.9</v>
      </c>
      <c r="T212" s="16">
        <v>1406</v>
      </c>
      <c r="U212" s="16">
        <v>16.71</v>
      </c>
      <c r="V212" s="16">
        <v>51.88</v>
      </c>
      <c r="W212" s="21"/>
      <c r="X212" s="20">
        <f t="shared" si="160"/>
        <v>41392</v>
      </c>
      <c r="Y212" s="20"/>
    </row>
    <row r="213" spans="1:33">
      <c r="A213" s="16">
        <v>30892</v>
      </c>
      <c r="B213" s="16">
        <v>2013</v>
      </c>
      <c r="C213" s="16">
        <v>4</v>
      </c>
      <c r="D213" s="16">
        <v>29</v>
      </c>
      <c r="E213" s="16">
        <v>30.05</v>
      </c>
      <c r="F213" s="16">
        <v>2.52</v>
      </c>
      <c r="G213" s="16">
        <v>0</v>
      </c>
      <c r="H213" s="16">
        <v>12.27</v>
      </c>
      <c r="I213" s="16">
        <v>0.65</v>
      </c>
      <c r="J213" s="16">
        <v>91.3</v>
      </c>
      <c r="K213" s="16">
        <v>12.49</v>
      </c>
      <c r="L213" s="16">
        <v>2.79</v>
      </c>
      <c r="M213" s="16">
        <v>4.5999999999999996</v>
      </c>
      <c r="N213" s="16">
        <v>3.5</v>
      </c>
      <c r="O213" s="16">
        <v>7</v>
      </c>
      <c r="P213" s="16">
        <v>0.7</v>
      </c>
      <c r="Q213" s="16">
        <v>1.98</v>
      </c>
      <c r="R213" s="16">
        <v>1.28</v>
      </c>
      <c r="S213" s="16">
        <v>4.18</v>
      </c>
      <c r="T213" s="16">
        <v>216</v>
      </c>
      <c r="U213" s="16">
        <v>16.29</v>
      </c>
      <c r="V213" s="16">
        <v>51.9</v>
      </c>
      <c r="W213" s="21"/>
      <c r="X213" s="20">
        <f t="shared" si="160"/>
        <v>41393</v>
      </c>
      <c r="Y213" s="20"/>
    </row>
    <row r="214" spans="1:33">
      <c r="A214" s="16">
        <v>30892</v>
      </c>
      <c r="B214" s="16">
        <v>2013</v>
      </c>
      <c r="C214" s="16">
        <v>4</v>
      </c>
      <c r="D214" s="16">
        <v>30</v>
      </c>
      <c r="E214" s="16">
        <v>30.91</v>
      </c>
      <c r="F214" s="16">
        <v>-0.01</v>
      </c>
      <c r="G214" s="16">
        <v>0</v>
      </c>
      <c r="H214" s="16">
        <v>13.13</v>
      </c>
      <c r="I214" s="16">
        <v>0.78</v>
      </c>
      <c r="J214" s="16">
        <v>93.7</v>
      </c>
      <c r="K214" s="16">
        <v>11.83</v>
      </c>
      <c r="L214" s="16">
        <v>2.94</v>
      </c>
      <c r="M214" s="16">
        <v>3.54</v>
      </c>
      <c r="N214" s="16">
        <v>-0.5</v>
      </c>
      <c r="O214" s="16">
        <v>0</v>
      </c>
      <c r="P214" s="16">
        <v>0.66</v>
      </c>
      <c r="Q214" s="16">
        <v>1.91</v>
      </c>
      <c r="R214" s="16">
        <v>1.25</v>
      </c>
      <c r="S214" s="16">
        <v>4.7</v>
      </c>
      <c r="T214" s="16">
        <v>1333</v>
      </c>
      <c r="U214" s="16">
        <v>15.45</v>
      </c>
      <c r="V214" s="16">
        <v>52.77</v>
      </c>
      <c r="W214" s="21"/>
      <c r="X214" s="20">
        <f t="shared" si="160"/>
        <v>41394</v>
      </c>
      <c r="Y214" s="20"/>
    </row>
    <row r="215" spans="1:33">
      <c r="A215" s="16">
        <v>30892</v>
      </c>
      <c r="B215" s="16">
        <v>2013</v>
      </c>
      <c r="C215" s="16">
        <v>5</v>
      </c>
      <c r="D215" s="16">
        <v>1</v>
      </c>
      <c r="E215" s="16">
        <v>30.74</v>
      </c>
      <c r="F215" s="16">
        <v>2.29</v>
      </c>
      <c r="G215" s="16">
        <v>0</v>
      </c>
      <c r="H215" s="16">
        <v>12.65</v>
      </c>
      <c r="I215" s="16">
        <v>0.81</v>
      </c>
      <c r="J215" s="16">
        <v>89.8</v>
      </c>
      <c r="K215" s="16">
        <v>14.74</v>
      </c>
      <c r="L215" s="16">
        <v>3.07</v>
      </c>
      <c r="M215" s="16">
        <v>5.42</v>
      </c>
      <c r="N215" s="16">
        <v>0.5</v>
      </c>
      <c r="O215" s="16">
        <v>1</v>
      </c>
      <c r="P215" s="16">
        <v>0.78</v>
      </c>
      <c r="Q215" s="16">
        <v>2.1</v>
      </c>
      <c r="R215" s="16">
        <v>1.33</v>
      </c>
      <c r="S215" s="16">
        <v>5.53</v>
      </c>
      <c r="T215" s="16">
        <v>1422</v>
      </c>
      <c r="U215" s="16">
        <v>16.510000000000002</v>
      </c>
      <c r="V215" s="16">
        <v>52.27</v>
      </c>
      <c r="W215" s="21"/>
      <c r="X215" s="20">
        <f t="shared" si="160"/>
        <v>41395</v>
      </c>
      <c r="Y215" s="20"/>
    </row>
    <row r="216" spans="1:33">
      <c r="A216" s="16">
        <v>30892</v>
      </c>
      <c r="B216" s="16">
        <v>2013</v>
      </c>
      <c r="C216" s="16">
        <v>5</v>
      </c>
      <c r="D216" s="16">
        <v>2</v>
      </c>
      <c r="E216" s="16">
        <v>28.43</v>
      </c>
      <c r="F216" s="16">
        <v>5.88</v>
      </c>
      <c r="G216" s="16">
        <v>0</v>
      </c>
      <c r="H216" s="16">
        <v>12.8</v>
      </c>
      <c r="I216" s="16">
        <v>1.27</v>
      </c>
      <c r="J216" s="16">
        <v>83.5</v>
      </c>
      <c r="K216" s="16">
        <v>15.29</v>
      </c>
      <c r="L216" s="16">
        <v>3.47</v>
      </c>
      <c r="M216" s="16">
        <v>6</v>
      </c>
      <c r="N216" s="16">
        <v>0.5</v>
      </c>
      <c r="O216" s="16">
        <v>1</v>
      </c>
      <c r="P216" s="16">
        <v>0.75</v>
      </c>
      <c r="Q216" s="16">
        <v>2.06</v>
      </c>
      <c r="R216" s="16">
        <v>1.31</v>
      </c>
      <c r="S216" s="16">
        <v>7.17</v>
      </c>
      <c r="T216" s="16">
        <v>1318</v>
      </c>
      <c r="U216" s="16">
        <v>17.16</v>
      </c>
      <c r="V216" s="16">
        <v>49.4</v>
      </c>
      <c r="X216" s="20">
        <f t="shared" si="160"/>
        <v>41396</v>
      </c>
      <c r="Z216" s="20">
        <f t="shared" ref="Z216" si="175">X216</f>
        <v>41396</v>
      </c>
      <c r="AA216" s="17">
        <f t="shared" ref="AA216:AB216" si="176">AVERAGE(U210:U216)</f>
        <v>16.511428571428574</v>
      </c>
      <c r="AB216" s="17">
        <f t="shared" si="176"/>
        <v>52.027142857142849</v>
      </c>
      <c r="AC216" s="17">
        <f t="shared" ref="AC216" si="177">AVERAGE(R210:R216)</f>
        <v>1.3057142857142858</v>
      </c>
      <c r="AD216" s="17">
        <f t="shared" ref="AD216" si="178">AVERAGE(H210:H216)</f>
        <v>12.680000000000001</v>
      </c>
      <c r="AE216" s="17">
        <f t="shared" ref="AE216" si="179">SUM(L210:L216)</f>
        <v>21.089999999999996</v>
      </c>
      <c r="AF216" s="17">
        <f t="shared" ref="AF216" si="180">SUM(G210:G216)</f>
        <v>0</v>
      </c>
      <c r="AG216" s="17">
        <f t="shared" ref="AG216" si="181">AVERAGE(I210:I216)</f>
        <v>0.80142857142857138</v>
      </c>
    </row>
    <row r="217" spans="1:33">
      <c r="A217" s="16">
        <v>30892</v>
      </c>
      <c r="B217" s="16">
        <v>2013</v>
      </c>
      <c r="C217" s="16">
        <v>5</v>
      </c>
      <c r="D217" s="16">
        <v>3</v>
      </c>
      <c r="E217" s="16">
        <v>28.06</v>
      </c>
      <c r="F217" s="16">
        <v>6.87</v>
      </c>
      <c r="G217" s="16">
        <v>0</v>
      </c>
      <c r="H217" s="16">
        <v>11.28</v>
      </c>
      <c r="I217" s="16">
        <v>2.82</v>
      </c>
      <c r="J217" s="16">
        <v>77.5</v>
      </c>
      <c r="K217" s="16">
        <v>16.55</v>
      </c>
      <c r="L217" s="16">
        <v>3.72</v>
      </c>
      <c r="M217" s="16">
        <v>6.25</v>
      </c>
      <c r="N217" s="16">
        <v>-2</v>
      </c>
      <c r="O217" s="16">
        <v>0</v>
      </c>
      <c r="P217" s="16">
        <v>0.73</v>
      </c>
      <c r="Q217" s="16">
        <v>2.04</v>
      </c>
      <c r="R217" s="16">
        <v>1.31</v>
      </c>
      <c r="S217" s="16">
        <v>11</v>
      </c>
      <c r="T217" s="16">
        <v>1032</v>
      </c>
      <c r="U217" s="16">
        <v>17.46</v>
      </c>
      <c r="V217" s="16">
        <v>47.03</v>
      </c>
      <c r="X217" s="20">
        <f t="shared" si="160"/>
        <v>41397</v>
      </c>
    </row>
    <row r="218" spans="1:33">
      <c r="A218" s="16">
        <v>30892</v>
      </c>
      <c r="B218" s="16">
        <v>2013</v>
      </c>
      <c r="C218" s="16">
        <v>5</v>
      </c>
      <c r="D218" s="16">
        <v>4</v>
      </c>
      <c r="E218" s="16">
        <v>19.329999999999998</v>
      </c>
      <c r="F218" s="16">
        <v>-0.97</v>
      </c>
      <c r="G218" s="16">
        <v>0</v>
      </c>
      <c r="H218" s="16">
        <v>12.9</v>
      </c>
      <c r="I218" s="16">
        <v>1.6</v>
      </c>
      <c r="J218" s="16">
        <v>89.6</v>
      </c>
      <c r="K218" s="16">
        <v>25.41</v>
      </c>
      <c r="L218" s="16">
        <v>2.4900000000000002</v>
      </c>
      <c r="M218" s="16">
        <v>-0.56000000000000005</v>
      </c>
      <c r="N218" s="16">
        <v>7.5</v>
      </c>
      <c r="O218" s="16">
        <v>15</v>
      </c>
      <c r="P218" s="16">
        <v>0.66</v>
      </c>
      <c r="Q218" s="16">
        <v>1.27</v>
      </c>
      <c r="R218" s="16">
        <v>0.62</v>
      </c>
      <c r="S218" s="16">
        <v>8.82</v>
      </c>
      <c r="T218" s="16">
        <v>1120</v>
      </c>
      <c r="U218" s="16">
        <v>9.18</v>
      </c>
      <c r="V218" s="16">
        <v>57.51</v>
      </c>
      <c r="X218" s="20">
        <f t="shared" si="160"/>
        <v>41398</v>
      </c>
    </row>
    <row r="219" spans="1:33">
      <c r="A219" s="16">
        <v>30892</v>
      </c>
      <c r="B219" s="16">
        <v>2013</v>
      </c>
      <c r="C219" s="16">
        <v>5</v>
      </c>
      <c r="D219" s="16">
        <v>5</v>
      </c>
      <c r="E219" s="16">
        <v>21.96</v>
      </c>
      <c r="F219" s="16">
        <v>-3.9</v>
      </c>
      <c r="G219" s="16">
        <v>0</v>
      </c>
      <c r="H219" s="16">
        <v>14.1</v>
      </c>
      <c r="I219" s="16">
        <v>0.59</v>
      </c>
      <c r="J219" s="16">
        <v>94.3</v>
      </c>
      <c r="K219" s="16">
        <v>13.65</v>
      </c>
      <c r="L219" s="16">
        <v>2.2799999999999998</v>
      </c>
      <c r="M219" s="16">
        <v>-3.55</v>
      </c>
      <c r="N219" s="16">
        <v>-2</v>
      </c>
      <c r="O219" s="16">
        <v>0</v>
      </c>
      <c r="P219" s="16">
        <v>0.49</v>
      </c>
      <c r="Q219" s="16">
        <v>1.1299999999999999</v>
      </c>
      <c r="R219" s="16">
        <v>0.64</v>
      </c>
      <c r="S219" s="16">
        <v>3.88</v>
      </c>
      <c r="T219" s="16">
        <v>1415</v>
      </c>
      <c r="U219" s="16">
        <v>9.0299999999999994</v>
      </c>
      <c r="V219" s="16">
        <v>53.98</v>
      </c>
      <c r="X219" s="20">
        <f t="shared" si="160"/>
        <v>41399</v>
      </c>
    </row>
    <row r="220" spans="1:33">
      <c r="A220" s="16">
        <v>30892</v>
      </c>
      <c r="B220" s="16">
        <v>2013</v>
      </c>
      <c r="C220" s="16">
        <v>5</v>
      </c>
      <c r="D220" s="16">
        <v>6</v>
      </c>
      <c r="E220" s="16">
        <v>25.46</v>
      </c>
      <c r="F220" s="16">
        <v>-7.16</v>
      </c>
      <c r="G220" s="16">
        <v>0</v>
      </c>
      <c r="H220" s="16">
        <v>14.11</v>
      </c>
      <c r="I220" s="16">
        <v>1.07</v>
      </c>
      <c r="J220" s="16">
        <v>91.6</v>
      </c>
      <c r="K220" s="16">
        <v>9.59</v>
      </c>
      <c r="L220" s="16">
        <v>2.98</v>
      </c>
      <c r="M220" s="16">
        <v>-2.78</v>
      </c>
      <c r="N220" s="16">
        <v>-2.5</v>
      </c>
      <c r="O220" s="16">
        <v>0</v>
      </c>
      <c r="P220" s="16">
        <v>0.37</v>
      </c>
      <c r="Q220" s="16">
        <v>1.32</v>
      </c>
      <c r="R220" s="16">
        <v>0.95</v>
      </c>
      <c r="S220" s="16">
        <v>5.68</v>
      </c>
      <c r="T220" s="16">
        <v>1106</v>
      </c>
      <c r="U220" s="16">
        <v>9.15</v>
      </c>
      <c r="V220" s="16">
        <v>50.6</v>
      </c>
      <c r="X220" s="20">
        <f t="shared" si="160"/>
        <v>41400</v>
      </c>
    </row>
    <row r="221" spans="1:33">
      <c r="A221" s="16">
        <v>30892</v>
      </c>
      <c r="B221" s="16">
        <v>2013</v>
      </c>
      <c r="C221" s="16">
        <v>5</v>
      </c>
      <c r="D221" s="16">
        <v>7</v>
      </c>
      <c r="E221" s="16">
        <v>26.71</v>
      </c>
      <c r="F221" s="16">
        <v>-3.44</v>
      </c>
      <c r="G221" s="16">
        <v>0</v>
      </c>
      <c r="H221" s="16">
        <v>13.64</v>
      </c>
      <c r="I221" s="16">
        <v>1.4</v>
      </c>
      <c r="J221" s="16">
        <v>87.7</v>
      </c>
      <c r="K221" s="16">
        <v>11.11</v>
      </c>
      <c r="L221" s="16">
        <v>3.42</v>
      </c>
      <c r="M221" s="16">
        <v>0.82</v>
      </c>
      <c r="N221" s="16">
        <v>-1.5</v>
      </c>
      <c r="O221" s="16">
        <v>0</v>
      </c>
      <c r="P221" s="16">
        <v>0.48</v>
      </c>
      <c r="Q221" s="16">
        <v>1.61</v>
      </c>
      <c r="R221" s="16">
        <v>1.1399999999999999</v>
      </c>
      <c r="S221" s="16">
        <v>7.17</v>
      </c>
      <c r="T221" s="16">
        <v>1433</v>
      </c>
      <c r="U221" s="16">
        <v>11.63</v>
      </c>
      <c r="V221" s="16">
        <v>49.41</v>
      </c>
      <c r="X221" s="20">
        <f t="shared" si="160"/>
        <v>41401</v>
      </c>
    </row>
    <row r="222" spans="1:33">
      <c r="A222" s="16">
        <v>30892</v>
      </c>
      <c r="B222" s="16">
        <v>2013</v>
      </c>
      <c r="C222" s="16">
        <v>5</v>
      </c>
      <c r="D222" s="16">
        <v>8</v>
      </c>
      <c r="E222" s="16">
        <v>27.7</v>
      </c>
      <c r="F222" s="16">
        <v>-0.84</v>
      </c>
      <c r="G222" s="16">
        <v>0</v>
      </c>
      <c r="H222" s="16">
        <v>12.92</v>
      </c>
      <c r="I222" s="16">
        <v>1.9</v>
      </c>
      <c r="J222" s="16">
        <v>84.8</v>
      </c>
      <c r="K222" s="16">
        <v>12.72</v>
      </c>
      <c r="L222" s="16">
        <v>3.54</v>
      </c>
      <c r="M222" s="16">
        <v>5.59</v>
      </c>
      <c r="N222" s="16">
        <v>-9.5</v>
      </c>
      <c r="O222" s="16">
        <v>0</v>
      </c>
      <c r="P222" s="16">
        <v>0.53</v>
      </c>
      <c r="Q222" s="16">
        <v>2.0699999999999998</v>
      </c>
      <c r="R222" s="16">
        <v>1.54</v>
      </c>
      <c r="S222" s="16">
        <v>7.62</v>
      </c>
      <c r="T222" s="16">
        <v>1418</v>
      </c>
      <c r="U222" s="16">
        <v>13.43</v>
      </c>
      <c r="V222" s="16">
        <v>48.76</v>
      </c>
      <c r="X222" s="20">
        <f t="shared" si="160"/>
        <v>41402</v>
      </c>
    </row>
    <row r="223" spans="1:33">
      <c r="A223" s="16">
        <v>30892</v>
      </c>
      <c r="B223" s="16">
        <v>2013</v>
      </c>
      <c r="C223" s="16">
        <v>5</v>
      </c>
      <c r="D223" s="16">
        <v>9</v>
      </c>
      <c r="E223" s="16">
        <v>23.48</v>
      </c>
      <c r="F223" s="16">
        <v>3.54</v>
      </c>
      <c r="G223" s="16">
        <v>0</v>
      </c>
      <c r="H223" s="16">
        <v>13.04</v>
      </c>
      <c r="I223" s="16">
        <v>1.65</v>
      </c>
      <c r="J223" s="16">
        <v>80</v>
      </c>
      <c r="K223" s="16">
        <v>17.86</v>
      </c>
      <c r="L223" s="16">
        <v>2.89</v>
      </c>
      <c r="M223" s="16">
        <v>5.38</v>
      </c>
      <c r="N223" s="16">
        <v>-6</v>
      </c>
      <c r="O223" s="16">
        <v>0</v>
      </c>
      <c r="P223" s="16">
        <v>0.64</v>
      </c>
      <c r="Q223" s="16">
        <v>1.85</v>
      </c>
      <c r="R223" s="16">
        <v>1.22</v>
      </c>
      <c r="S223" s="16">
        <v>5.68</v>
      </c>
      <c r="T223" s="16">
        <v>1006</v>
      </c>
      <c r="U223" s="16">
        <v>13.51</v>
      </c>
      <c r="V223" s="16">
        <v>48.93</v>
      </c>
      <c r="X223" s="20">
        <f t="shared" si="160"/>
        <v>41403</v>
      </c>
      <c r="Z223" s="20">
        <f t="shared" ref="Z223" si="182">X223</f>
        <v>41403</v>
      </c>
      <c r="AA223" s="17">
        <f t="shared" ref="AA223:AB223" si="183">AVERAGE(U217:U223)</f>
        <v>11.912857142857144</v>
      </c>
      <c r="AB223" s="17">
        <f t="shared" si="183"/>
        <v>50.888571428571424</v>
      </c>
      <c r="AC223" s="17">
        <f t="shared" ref="AC223" si="184">AVERAGE(R217:R223)</f>
        <v>1.06</v>
      </c>
      <c r="AD223" s="17">
        <f t="shared" ref="AD223" si="185">AVERAGE(H217:H223)</f>
        <v>13.141428571428573</v>
      </c>
      <c r="AE223" s="17">
        <f t="shared" ref="AE223" si="186">SUM(L217:L223)</f>
        <v>21.32</v>
      </c>
      <c r="AF223" s="17">
        <f t="shared" ref="AF223" si="187">SUM(G217:G223)</f>
        <v>0</v>
      </c>
      <c r="AG223" s="17">
        <f t="shared" ref="AG223" si="188">AVERAGE(I217:I223)</f>
        <v>1.5757142857142858</v>
      </c>
    </row>
    <row r="224" spans="1:33">
      <c r="A224" s="16">
        <v>30892</v>
      </c>
      <c r="B224" s="16">
        <v>2013</v>
      </c>
      <c r="C224" s="16">
        <v>5</v>
      </c>
      <c r="D224" s="16">
        <v>10</v>
      </c>
      <c r="E224" s="16">
        <v>22.82</v>
      </c>
      <c r="F224" s="16">
        <v>-0.09</v>
      </c>
      <c r="G224" s="16">
        <v>0</v>
      </c>
      <c r="H224" s="16">
        <v>11.46</v>
      </c>
      <c r="I224" s="16">
        <v>0.78</v>
      </c>
      <c r="J224" s="16">
        <v>94</v>
      </c>
      <c r="K224" s="16">
        <v>24.06</v>
      </c>
      <c r="L224" s="16">
        <v>2.1800000000000002</v>
      </c>
      <c r="M224" s="16">
        <v>-0.02</v>
      </c>
      <c r="N224" s="16">
        <v>5</v>
      </c>
      <c r="O224" s="16">
        <v>10</v>
      </c>
      <c r="P224" s="16">
        <v>0.64</v>
      </c>
      <c r="Q224" s="16">
        <v>1.35</v>
      </c>
      <c r="R224" s="16">
        <v>0.72</v>
      </c>
      <c r="S224" s="16">
        <v>6.35</v>
      </c>
      <c r="T224" s="16">
        <v>1253</v>
      </c>
      <c r="U224" s="16">
        <v>11.37</v>
      </c>
      <c r="V224" s="16">
        <v>59.03</v>
      </c>
      <c r="X224" s="20">
        <f t="shared" si="160"/>
        <v>41404</v>
      </c>
    </row>
    <row r="225" spans="1:33">
      <c r="A225" s="16">
        <v>30892</v>
      </c>
      <c r="B225" s="16">
        <v>2013</v>
      </c>
      <c r="C225" s="16">
        <v>5</v>
      </c>
      <c r="D225" s="16">
        <v>11</v>
      </c>
      <c r="E225" s="16">
        <v>21.07</v>
      </c>
      <c r="F225" s="16">
        <v>-2.42</v>
      </c>
      <c r="G225" s="16">
        <v>0</v>
      </c>
      <c r="H225" s="16">
        <v>13.43</v>
      </c>
      <c r="I225" s="16">
        <v>0.92</v>
      </c>
      <c r="J225" s="16">
        <v>89.7</v>
      </c>
      <c r="K225" s="16">
        <v>15.82</v>
      </c>
      <c r="L225" s="16">
        <v>2.35</v>
      </c>
      <c r="M225" s="16">
        <v>-2.77</v>
      </c>
      <c r="N225" s="16">
        <v>0</v>
      </c>
      <c r="O225" s="16">
        <v>0</v>
      </c>
      <c r="P225" s="16">
        <v>0.5</v>
      </c>
      <c r="Q225" s="16">
        <v>1.1599999999999999</v>
      </c>
      <c r="R225" s="16">
        <v>0.66</v>
      </c>
      <c r="S225" s="16">
        <v>4.63</v>
      </c>
      <c r="T225" s="16">
        <v>1353</v>
      </c>
      <c r="U225" s="16">
        <v>9.32</v>
      </c>
      <c r="V225" s="16">
        <v>52.76</v>
      </c>
      <c r="X225" s="20">
        <f t="shared" si="160"/>
        <v>41405</v>
      </c>
    </row>
    <row r="226" spans="1:33">
      <c r="A226" s="16">
        <v>30892</v>
      </c>
      <c r="B226" s="16">
        <v>2013</v>
      </c>
      <c r="C226" s="16">
        <v>5</v>
      </c>
      <c r="D226" s="16">
        <v>12</v>
      </c>
      <c r="E226" s="16">
        <v>24.7</v>
      </c>
      <c r="F226" s="16">
        <v>-6.9</v>
      </c>
      <c r="G226" s="16">
        <v>0</v>
      </c>
      <c r="H226" s="16">
        <v>13.3</v>
      </c>
      <c r="I226" s="16">
        <v>0.72</v>
      </c>
      <c r="J226" s="16">
        <v>94.8</v>
      </c>
      <c r="K226" s="16">
        <v>13.15</v>
      </c>
      <c r="L226" s="16">
        <v>2.46</v>
      </c>
      <c r="M226" s="16">
        <v>-2.84</v>
      </c>
      <c r="N226" s="16">
        <v>-2</v>
      </c>
      <c r="O226" s="16">
        <v>0</v>
      </c>
      <c r="P226" s="16">
        <v>0.44</v>
      </c>
      <c r="Q226" s="16">
        <v>1.29</v>
      </c>
      <c r="R226" s="16">
        <v>0.85</v>
      </c>
      <c r="S226" s="16">
        <v>4.03</v>
      </c>
      <c r="T226" s="16">
        <v>1334</v>
      </c>
      <c r="U226" s="16">
        <v>8.9</v>
      </c>
      <c r="V226" s="16">
        <v>53.98</v>
      </c>
      <c r="X226" s="20">
        <f t="shared" si="160"/>
        <v>41406</v>
      </c>
    </row>
    <row r="227" spans="1:33">
      <c r="A227" s="16">
        <v>30892</v>
      </c>
      <c r="B227" s="16">
        <v>2013</v>
      </c>
      <c r="C227" s="16">
        <v>5</v>
      </c>
      <c r="D227" s="16">
        <v>13</v>
      </c>
      <c r="E227" s="16">
        <v>27.96</v>
      </c>
      <c r="F227" s="16">
        <v>-3.67</v>
      </c>
      <c r="G227" s="16">
        <v>0</v>
      </c>
      <c r="H227" s="16">
        <v>12.69</v>
      </c>
      <c r="I227" s="16">
        <v>1.05</v>
      </c>
      <c r="J227" s="16">
        <v>90.9</v>
      </c>
      <c r="K227" s="16">
        <v>18.690000000000001</v>
      </c>
      <c r="L227" s="16">
        <v>2.73</v>
      </c>
      <c r="M227" s="16">
        <v>1.44</v>
      </c>
      <c r="N227" s="16">
        <v>-2</v>
      </c>
      <c r="O227" s="16">
        <v>0</v>
      </c>
      <c r="P227" s="16">
        <v>0.59</v>
      </c>
      <c r="Q227" s="16">
        <v>1.64</v>
      </c>
      <c r="R227" s="16">
        <v>1.05</v>
      </c>
      <c r="S227" s="16">
        <v>5.23</v>
      </c>
      <c r="T227" s="16">
        <v>1431</v>
      </c>
      <c r="U227" s="16">
        <v>12.14</v>
      </c>
      <c r="V227" s="16">
        <v>54.8</v>
      </c>
      <c r="X227" s="20">
        <f t="shared" si="160"/>
        <v>41407</v>
      </c>
    </row>
    <row r="228" spans="1:33">
      <c r="A228" s="16">
        <v>30892</v>
      </c>
      <c r="B228" s="16">
        <v>2013</v>
      </c>
      <c r="C228" s="16">
        <v>5</v>
      </c>
      <c r="D228" s="16">
        <v>14</v>
      </c>
      <c r="E228" s="16">
        <v>30.18</v>
      </c>
      <c r="F228" s="16">
        <v>0.24</v>
      </c>
      <c r="G228" s="16">
        <v>0</v>
      </c>
      <c r="H228" s="16">
        <v>12.02</v>
      </c>
      <c r="I228" s="16">
        <v>1.1100000000000001</v>
      </c>
      <c r="J228" s="16">
        <v>90.8</v>
      </c>
      <c r="K228" s="16">
        <v>14.01</v>
      </c>
      <c r="L228" s="16">
        <v>2.76</v>
      </c>
      <c r="M228" s="16">
        <v>4.38</v>
      </c>
      <c r="N228" s="16">
        <v>-1</v>
      </c>
      <c r="O228" s="16">
        <v>0</v>
      </c>
      <c r="P228" s="16">
        <v>0.72</v>
      </c>
      <c r="Q228" s="16">
        <v>1.95</v>
      </c>
      <c r="R228" s="16">
        <v>1.22</v>
      </c>
      <c r="S228" s="16">
        <v>4.55</v>
      </c>
      <c r="T228" s="16">
        <v>1024</v>
      </c>
      <c r="U228" s="16">
        <v>15.21</v>
      </c>
      <c r="V228" s="16">
        <v>52.41</v>
      </c>
      <c r="X228" s="20">
        <f t="shared" si="160"/>
        <v>41408</v>
      </c>
    </row>
    <row r="229" spans="1:33">
      <c r="A229" s="16">
        <v>30892</v>
      </c>
      <c r="B229" s="16">
        <v>2013</v>
      </c>
      <c r="C229" s="16">
        <v>5</v>
      </c>
      <c r="D229" s="16">
        <v>15</v>
      </c>
      <c r="E229" s="16">
        <v>29.88</v>
      </c>
      <c r="F229" s="16">
        <v>4.5</v>
      </c>
      <c r="G229" s="16">
        <v>0</v>
      </c>
      <c r="H229" s="16">
        <v>12.65</v>
      </c>
      <c r="I229" s="16">
        <v>1.91</v>
      </c>
      <c r="J229" s="16">
        <v>83.3</v>
      </c>
      <c r="K229" s="16">
        <v>12.86</v>
      </c>
      <c r="L229" s="16">
        <v>3.38</v>
      </c>
      <c r="M229" s="16">
        <v>7.5</v>
      </c>
      <c r="N229" s="16">
        <v>-6</v>
      </c>
      <c r="O229" s="16">
        <v>0</v>
      </c>
      <c r="P229" s="16">
        <v>0.69</v>
      </c>
      <c r="Q229" s="16">
        <v>2.2000000000000002</v>
      </c>
      <c r="R229" s="16">
        <v>1.51</v>
      </c>
      <c r="S229" s="16">
        <v>7.85</v>
      </c>
      <c r="T229" s="16">
        <v>1346</v>
      </c>
      <c r="U229" s="16">
        <v>17.190000000000001</v>
      </c>
      <c r="V229" s="16">
        <v>48.08</v>
      </c>
      <c r="X229" s="20">
        <f t="shared" si="160"/>
        <v>41409</v>
      </c>
    </row>
    <row r="230" spans="1:33">
      <c r="A230" s="16">
        <v>30892</v>
      </c>
      <c r="B230" s="16">
        <v>2013</v>
      </c>
      <c r="C230" s="16">
        <v>5</v>
      </c>
      <c r="D230" s="16">
        <v>16</v>
      </c>
      <c r="E230" s="16">
        <v>27.07</v>
      </c>
      <c r="F230" s="16">
        <v>4.6900000000000004</v>
      </c>
      <c r="G230" s="16">
        <v>0</v>
      </c>
      <c r="H230" s="16">
        <v>6.79</v>
      </c>
      <c r="I230" s="16">
        <v>2.5</v>
      </c>
      <c r="J230" s="16">
        <v>63.88</v>
      </c>
      <c r="K230" s="16">
        <v>19.05</v>
      </c>
      <c r="L230" s="16">
        <v>2.68</v>
      </c>
      <c r="M230" s="16">
        <v>6.98</v>
      </c>
      <c r="N230" s="16">
        <v>-8</v>
      </c>
      <c r="O230" s="16">
        <v>0</v>
      </c>
      <c r="P230" s="16">
        <v>0.71</v>
      </c>
      <c r="Q230" s="16">
        <v>2.02</v>
      </c>
      <c r="R230" s="16">
        <v>1.31</v>
      </c>
      <c r="S230" s="16">
        <v>13.7</v>
      </c>
      <c r="T230" s="16">
        <v>1258</v>
      </c>
      <c r="U230" s="16">
        <v>15.88</v>
      </c>
      <c r="V230" s="16">
        <v>41.47</v>
      </c>
      <c r="X230" s="20">
        <f t="shared" si="160"/>
        <v>41410</v>
      </c>
      <c r="Z230" s="20">
        <f t="shared" ref="Z230" si="189">X230</f>
        <v>41410</v>
      </c>
      <c r="AA230" s="17">
        <f t="shared" ref="AA230:AB230" si="190">AVERAGE(U224:U230)</f>
        <v>12.858571428571427</v>
      </c>
      <c r="AB230" s="17">
        <f t="shared" si="190"/>
        <v>51.79</v>
      </c>
      <c r="AC230" s="17">
        <f t="shared" ref="AC230" si="191">AVERAGE(R224:R230)</f>
        <v>1.0457142857142858</v>
      </c>
      <c r="AD230" s="17">
        <f t="shared" ref="AD230" si="192">AVERAGE(H224:H230)</f>
        <v>11.762857142857143</v>
      </c>
      <c r="AE230" s="17">
        <f t="shared" ref="AE230" si="193">SUM(L224:L230)</f>
        <v>18.54</v>
      </c>
      <c r="AF230" s="17">
        <f t="shared" ref="AF230" si="194">SUM(G224:G230)</f>
        <v>0</v>
      </c>
      <c r="AG230" s="17">
        <f t="shared" ref="AG230" si="195">AVERAGE(I224:I230)</f>
        <v>1.2842857142857143</v>
      </c>
    </row>
    <row r="231" spans="1:33">
      <c r="A231" s="16">
        <v>30892</v>
      </c>
      <c r="B231" s="16">
        <v>2013</v>
      </c>
      <c r="C231" s="16">
        <v>5</v>
      </c>
      <c r="D231" s="16">
        <v>17</v>
      </c>
      <c r="E231" s="16">
        <v>23.97</v>
      </c>
      <c r="F231" s="16">
        <v>1.27</v>
      </c>
      <c r="G231" s="16">
        <v>0</v>
      </c>
      <c r="H231" s="16">
        <v>12.87</v>
      </c>
      <c r="I231" s="16">
        <v>1.66</v>
      </c>
      <c r="J231" s="16">
        <v>89.1</v>
      </c>
      <c r="K231" s="16">
        <v>23.14</v>
      </c>
      <c r="L231" s="16">
        <v>2.61</v>
      </c>
      <c r="M231" s="16">
        <v>1.1599999999999999</v>
      </c>
      <c r="N231" s="16">
        <v>5.5</v>
      </c>
      <c r="O231" s="16">
        <v>11</v>
      </c>
      <c r="P231" s="16">
        <v>0.69</v>
      </c>
      <c r="Q231" s="16">
        <v>1.48</v>
      </c>
      <c r="R231" s="16">
        <v>0.79</v>
      </c>
      <c r="S231" s="16">
        <v>6.13</v>
      </c>
      <c r="T231" s="16">
        <v>1340</v>
      </c>
      <c r="U231" s="16">
        <v>12.62</v>
      </c>
      <c r="V231" s="16">
        <v>56.12</v>
      </c>
      <c r="X231" s="20">
        <f t="shared" si="160"/>
        <v>41411</v>
      </c>
    </row>
    <row r="232" spans="1:33">
      <c r="A232" s="16">
        <v>30892</v>
      </c>
      <c r="B232" s="16">
        <v>2013</v>
      </c>
      <c r="C232" s="16">
        <v>5</v>
      </c>
      <c r="D232" s="16">
        <v>18</v>
      </c>
      <c r="E232" s="16">
        <v>25.69</v>
      </c>
      <c r="F232" s="16">
        <v>1.23</v>
      </c>
      <c r="G232" s="16">
        <v>0</v>
      </c>
      <c r="H232" s="16">
        <v>11.56</v>
      </c>
      <c r="I232" s="16">
        <v>1.95</v>
      </c>
      <c r="J232" s="16">
        <v>93</v>
      </c>
      <c r="K232" s="16">
        <v>21.36</v>
      </c>
      <c r="L232" s="16">
        <v>2.69</v>
      </c>
      <c r="M232" s="16">
        <v>3.69</v>
      </c>
      <c r="N232" s="16">
        <v>-2</v>
      </c>
      <c r="O232" s="16">
        <v>0</v>
      </c>
      <c r="P232" s="16">
        <v>0.85</v>
      </c>
      <c r="Q232" s="16">
        <v>1.76</v>
      </c>
      <c r="R232" s="16">
        <v>0.91</v>
      </c>
      <c r="S232" s="16">
        <v>7.17</v>
      </c>
      <c r="T232" s="16">
        <v>1947</v>
      </c>
      <c r="U232" s="16">
        <v>13.46</v>
      </c>
      <c r="V232" s="16">
        <v>57.18</v>
      </c>
      <c r="X232" s="20">
        <f t="shared" si="160"/>
        <v>41412</v>
      </c>
    </row>
    <row r="233" spans="1:33">
      <c r="A233" s="16">
        <v>30892</v>
      </c>
      <c r="B233" s="16">
        <v>2013</v>
      </c>
      <c r="C233" s="16">
        <v>5</v>
      </c>
      <c r="D233" s="16">
        <v>19</v>
      </c>
      <c r="E233" s="16">
        <v>23.71</v>
      </c>
      <c r="F233" s="16">
        <v>6.57</v>
      </c>
      <c r="G233" s="16">
        <v>0</v>
      </c>
      <c r="H233" s="16">
        <v>6.89</v>
      </c>
      <c r="I233" s="16">
        <v>1.64</v>
      </c>
      <c r="J233" s="16">
        <v>95</v>
      </c>
      <c r="K233" s="16">
        <v>37.67</v>
      </c>
      <c r="L233" s="16">
        <v>1.58</v>
      </c>
      <c r="M233" s="16">
        <v>3.13</v>
      </c>
      <c r="N233" s="16">
        <v>3.5</v>
      </c>
      <c r="O233" s="16">
        <v>7</v>
      </c>
      <c r="P233" s="16">
        <v>1.08</v>
      </c>
      <c r="Q233" s="16">
        <v>1.57</v>
      </c>
      <c r="R233" s="16">
        <v>0.49</v>
      </c>
      <c r="S233" s="16">
        <v>6.2</v>
      </c>
      <c r="T233" s="16">
        <v>1215</v>
      </c>
      <c r="U233" s="16">
        <v>15.14</v>
      </c>
      <c r="V233" s="16">
        <v>66.34</v>
      </c>
      <c r="X233" s="20">
        <f t="shared" si="160"/>
        <v>41413</v>
      </c>
    </row>
    <row r="234" spans="1:33">
      <c r="A234" s="16">
        <v>30892</v>
      </c>
      <c r="B234" s="16">
        <v>2013</v>
      </c>
      <c r="C234" s="16">
        <v>5</v>
      </c>
      <c r="D234" s="16">
        <v>20</v>
      </c>
      <c r="E234" s="16">
        <v>27.7</v>
      </c>
      <c r="F234" s="16">
        <v>1.27</v>
      </c>
      <c r="G234" s="16">
        <v>0</v>
      </c>
      <c r="H234" s="16">
        <v>11.93</v>
      </c>
      <c r="I234" s="16">
        <v>0.87</v>
      </c>
      <c r="J234" s="16">
        <v>99.8</v>
      </c>
      <c r="K234" s="16">
        <v>24.65</v>
      </c>
      <c r="L234" s="16">
        <v>2.2999999999999998</v>
      </c>
      <c r="M234" s="16">
        <v>3.02</v>
      </c>
      <c r="N234" s="16">
        <v>1</v>
      </c>
      <c r="O234" s="16">
        <v>2</v>
      </c>
      <c r="P234" s="16">
        <v>0.89</v>
      </c>
      <c r="Q234" s="16">
        <v>1.72</v>
      </c>
      <c r="R234" s="16">
        <v>0.83</v>
      </c>
      <c r="S234" s="16">
        <v>4.47</v>
      </c>
      <c r="T234" s="16">
        <v>1526</v>
      </c>
      <c r="U234" s="16">
        <v>14.48</v>
      </c>
      <c r="V234" s="16">
        <v>62.22</v>
      </c>
      <c r="X234" s="20">
        <f t="shared" si="160"/>
        <v>41414</v>
      </c>
    </row>
    <row r="235" spans="1:33">
      <c r="A235" s="16">
        <v>30892</v>
      </c>
      <c r="B235" s="16">
        <v>2013</v>
      </c>
      <c r="C235" s="16">
        <v>5</v>
      </c>
      <c r="D235" s="16">
        <v>21</v>
      </c>
      <c r="E235" s="16">
        <v>28.92</v>
      </c>
      <c r="F235" s="16">
        <v>2.91</v>
      </c>
      <c r="G235" s="16">
        <v>0</v>
      </c>
      <c r="H235" s="16">
        <v>11.36</v>
      </c>
      <c r="I235" s="16">
        <v>0.72</v>
      </c>
      <c r="J235" s="16">
        <v>91.6</v>
      </c>
      <c r="K235" s="16">
        <v>18.059999999999999</v>
      </c>
      <c r="L235" s="16">
        <v>2.27</v>
      </c>
      <c r="M235" s="16">
        <v>3.64</v>
      </c>
      <c r="N235" s="16">
        <v>3.5</v>
      </c>
      <c r="O235" s="16">
        <v>7</v>
      </c>
      <c r="P235" s="16">
        <v>0.84</v>
      </c>
      <c r="Q235" s="16">
        <v>1.78</v>
      </c>
      <c r="R235" s="16">
        <v>0.94</v>
      </c>
      <c r="S235" s="16">
        <v>3.88</v>
      </c>
      <c r="T235" s="16">
        <v>918</v>
      </c>
      <c r="U235" s="16">
        <v>15.92</v>
      </c>
      <c r="V235" s="16">
        <v>54.83</v>
      </c>
      <c r="X235" s="20">
        <f t="shared" si="160"/>
        <v>41415</v>
      </c>
    </row>
    <row r="236" spans="1:33">
      <c r="A236" s="16">
        <v>30892</v>
      </c>
      <c r="B236" s="16">
        <v>2013</v>
      </c>
      <c r="C236" s="16">
        <v>5</v>
      </c>
      <c r="D236" s="16">
        <v>22</v>
      </c>
      <c r="E236" s="16">
        <v>28.95</v>
      </c>
      <c r="F236" s="16">
        <v>1.07</v>
      </c>
      <c r="G236" s="16">
        <v>0</v>
      </c>
      <c r="H236" s="16">
        <v>10</v>
      </c>
      <c r="I236" s="16">
        <v>0.8</v>
      </c>
      <c r="J236" s="16">
        <v>92.1</v>
      </c>
      <c r="K236" s="16">
        <v>13.65</v>
      </c>
      <c r="L236" s="16">
        <v>2.21</v>
      </c>
      <c r="M236" s="16">
        <v>3.24</v>
      </c>
      <c r="N236" s="16">
        <v>2.5</v>
      </c>
      <c r="O236" s="16">
        <v>5</v>
      </c>
      <c r="P236" s="16">
        <v>0.69</v>
      </c>
      <c r="Q236" s="16">
        <v>1.76</v>
      </c>
      <c r="R236" s="16">
        <v>1.07</v>
      </c>
      <c r="S236" s="16">
        <v>3.95</v>
      </c>
      <c r="T236" s="16">
        <v>1537</v>
      </c>
      <c r="U236" s="16">
        <v>15.01</v>
      </c>
      <c r="V236" s="16">
        <v>52.88</v>
      </c>
      <c r="X236" s="20">
        <f t="shared" si="160"/>
        <v>41416</v>
      </c>
    </row>
    <row r="237" spans="1:33">
      <c r="A237" s="16">
        <v>30892</v>
      </c>
      <c r="B237" s="16">
        <v>2013</v>
      </c>
      <c r="C237" s="16">
        <v>5</v>
      </c>
      <c r="D237" s="16">
        <v>23</v>
      </c>
      <c r="E237" s="16">
        <v>28.46</v>
      </c>
      <c r="F237" s="16">
        <v>2.09</v>
      </c>
      <c r="G237" s="16">
        <v>0</v>
      </c>
      <c r="H237" s="16">
        <v>7.22</v>
      </c>
      <c r="I237" s="16">
        <v>1.22</v>
      </c>
      <c r="J237" s="16">
        <v>87.7</v>
      </c>
      <c r="K237" s="16">
        <v>14.11</v>
      </c>
      <c r="L237" s="16">
        <v>2.25</v>
      </c>
      <c r="M237" s="16">
        <v>3.81</v>
      </c>
      <c r="N237" s="16">
        <v>1.5</v>
      </c>
      <c r="O237" s="16">
        <v>3</v>
      </c>
      <c r="P237" s="16">
        <v>0.66</v>
      </c>
      <c r="Q237" s="16">
        <v>1.81</v>
      </c>
      <c r="R237" s="16">
        <v>1.1499999999999999</v>
      </c>
      <c r="S237" s="16">
        <v>6.73</v>
      </c>
      <c r="T237" s="16">
        <v>1436</v>
      </c>
      <c r="U237" s="16">
        <v>15.28</v>
      </c>
      <c r="V237" s="16">
        <v>50.91</v>
      </c>
      <c r="X237" s="20">
        <f t="shared" si="160"/>
        <v>41417</v>
      </c>
      <c r="Z237" s="20">
        <f t="shared" ref="Z237" si="196">X237</f>
        <v>41417</v>
      </c>
      <c r="AA237" s="17">
        <f t="shared" ref="AA237:AB237" si="197">AVERAGE(U231:U237)</f>
        <v>14.55857142857143</v>
      </c>
      <c r="AB237" s="17">
        <f t="shared" si="197"/>
        <v>57.211428571428577</v>
      </c>
      <c r="AC237" s="17">
        <f t="shared" ref="AC237" si="198">AVERAGE(R231:R237)</f>
        <v>0.88285714285714278</v>
      </c>
      <c r="AD237" s="17">
        <f t="shared" ref="AD237" si="199">AVERAGE(H231:H237)</f>
        <v>10.261428571428571</v>
      </c>
      <c r="AE237" s="17">
        <f t="shared" ref="AE237" si="200">SUM(L231:L237)</f>
        <v>15.91</v>
      </c>
      <c r="AF237" s="17">
        <f t="shared" ref="AF237" si="201">SUM(G231:G237)</f>
        <v>0</v>
      </c>
      <c r="AG237" s="17">
        <f t="shared" ref="AG237" si="202">AVERAGE(I231:I237)</f>
        <v>1.2657142857142856</v>
      </c>
    </row>
    <row r="238" spans="1:33">
      <c r="A238" s="16">
        <v>30892</v>
      </c>
      <c r="B238" s="16">
        <v>2013</v>
      </c>
      <c r="C238" s="16">
        <v>5</v>
      </c>
      <c r="D238" s="16">
        <v>24</v>
      </c>
      <c r="E238" s="16">
        <v>29.35</v>
      </c>
      <c r="F238" s="16">
        <v>9.34</v>
      </c>
      <c r="G238" s="16">
        <v>0</v>
      </c>
      <c r="H238" s="16">
        <v>8.33</v>
      </c>
      <c r="I238" s="16">
        <v>1.99</v>
      </c>
      <c r="J238" s="16">
        <v>80.5</v>
      </c>
      <c r="K238" s="16">
        <v>14.54</v>
      </c>
      <c r="L238" s="16">
        <v>2.86</v>
      </c>
      <c r="M238" s="16">
        <v>8</v>
      </c>
      <c r="N238" s="16">
        <v>-6</v>
      </c>
      <c r="O238" s="16">
        <v>0</v>
      </c>
      <c r="P238" s="16">
        <v>0.8</v>
      </c>
      <c r="Q238" s="16">
        <v>2.2400000000000002</v>
      </c>
      <c r="R238" s="16">
        <v>1.44</v>
      </c>
      <c r="S238" s="16">
        <v>10.17</v>
      </c>
      <c r="T238" s="16">
        <v>211</v>
      </c>
      <c r="U238" s="16">
        <v>19.350000000000001</v>
      </c>
      <c r="V238" s="16">
        <v>47.52</v>
      </c>
      <c r="X238" s="20">
        <f t="shared" si="160"/>
        <v>41418</v>
      </c>
    </row>
    <row r="239" spans="1:33">
      <c r="A239" s="16">
        <v>30892</v>
      </c>
      <c r="B239" s="16">
        <v>2013</v>
      </c>
      <c r="C239" s="16">
        <v>5</v>
      </c>
      <c r="D239" s="16">
        <v>25</v>
      </c>
      <c r="E239" s="16">
        <v>29.61</v>
      </c>
      <c r="F239" s="16">
        <v>3.74</v>
      </c>
      <c r="G239" s="16">
        <v>0</v>
      </c>
      <c r="H239" s="16">
        <v>7.69</v>
      </c>
      <c r="I239" s="16">
        <v>2.04</v>
      </c>
      <c r="J239" s="16">
        <v>84.1</v>
      </c>
      <c r="K239" s="16">
        <v>13.18</v>
      </c>
      <c r="L239" s="16">
        <v>3.02</v>
      </c>
      <c r="M239" s="16">
        <v>7</v>
      </c>
      <c r="N239" s="16">
        <v>-6.5</v>
      </c>
      <c r="O239" s="16">
        <v>0</v>
      </c>
      <c r="P239" s="16">
        <v>0.65</v>
      </c>
      <c r="Q239" s="16">
        <v>2.16</v>
      </c>
      <c r="R239" s="16">
        <v>1.51</v>
      </c>
      <c r="S239" s="16">
        <v>8.75</v>
      </c>
      <c r="T239" s="16">
        <v>1250</v>
      </c>
      <c r="U239" s="16">
        <v>16.670000000000002</v>
      </c>
      <c r="V239" s="16">
        <v>48.64</v>
      </c>
      <c r="X239" s="20">
        <f t="shared" si="160"/>
        <v>41419</v>
      </c>
    </row>
    <row r="240" spans="1:33">
      <c r="A240" s="16">
        <v>30892</v>
      </c>
      <c r="B240" s="16">
        <v>2013</v>
      </c>
      <c r="C240" s="16">
        <v>5</v>
      </c>
      <c r="D240" s="16">
        <v>26</v>
      </c>
      <c r="E240" s="16">
        <v>28.95</v>
      </c>
      <c r="F240" s="16">
        <v>9.74</v>
      </c>
      <c r="G240" s="16">
        <v>0</v>
      </c>
      <c r="H240" s="16">
        <v>6.58</v>
      </c>
      <c r="I240" s="16">
        <v>2.93</v>
      </c>
      <c r="J240" s="16">
        <v>63.84</v>
      </c>
      <c r="K240" s="16">
        <v>13.51</v>
      </c>
      <c r="L240" s="16">
        <v>3.5</v>
      </c>
      <c r="M240" s="16">
        <v>9.73</v>
      </c>
      <c r="N240" s="16">
        <v>-15</v>
      </c>
      <c r="O240" s="16">
        <v>0</v>
      </c>
      <c r="P240" s="16">
        <v>0.68</v>
      </c>
      <c r="Q240" s="16">
        <v>2.41</v>
      </c>
      <c r="R240" s="16">
        <v>1.73</v>
      </c>
      <c r="S240" s="16">
        <v>11.07</v>
      </c>
      <c r="T240" s="16">
        <v>1446</v>
      </c>
      <c r="U240" s="16">
        <v>19.350000000000001</v>
      </c>
      <c r="V240" s="16">
        <v>38.68</v>
      </c>
      <c r="X240" s="20">
        <f t="shared" si="160"/>
        <v>41420</v>
      </c>
    </row>
    <row r="241" spans="1:33">
      <c r="A241" s="16">
        <v>30892</v>
      </c>
      <c r="B241" s="16">
        <v>2013</v>
      </c>
      <c r="C241" s="16">
        <v>5</v>
      </c>
      <c r="D241" s="16">
        <v>27</v>
      </c>
      <c r="E241" s="16">
        <v>20.81</v>
      </c>
      <c r="F241" s="16">
        <v>5.19</v>
      </c>
      <c r="G241" s="16">
        <v>0</v>
      </c>
      <c r="H241" s="16">
        <v>5.41</v>
      </c>
      <c r="I241" s="16">
        <v>1.82</v>
      </c>
      <c r="J241" s="16">
        <v>84.5</v>
      </c>
      <c r="K241" s="16">
        <v>43.24</v>
      </c>
      <c r="L241" s="16">
        <v>1.54</v>
      </c>
      <c r="M241" s="16">
        <v>2.61</v>
      </c>
      <c r="N241" s="16">
        <v>4</v>
      </c>
      <c r="O241" s="16">
        <v>8</v>
      </c>
      <c r="P241" s="16">
        <v>0.94</v>
      </c>
      <c r="Q241" s="16">
        <v>1.52</v>
      </c>
      <c r="R241" s="16">
        <v>0.57999999999999996</v>
      </c>
      <c r="S241" s="16">
        <v>6.5</v>
      </c>
      <c r="T241" s="16">
        <v>1314</v>
      </c>
      <c r="U241" s="16">
        <v>13</v>
      </c>
      <c r="V241" s="16">
        <v>63.87</v>
      </c>
      <c r="X241" s="20">
        <f t="shared" si="160"/>
        <v>41421</v>
      </c>
    </row>
    <row r="242" spans="1:33">
      <c r="A242" s="16">
        <v>30892</v>
      </c>
      <c r="B242" s="16">
        <v>2013</v>
      </c>
      <c r="C242" s="16">
        <v>5</v>
      </c>
      <c r="D242" s="16">
        <v>28</v>
      </c>
      <c r="E242" s="16">
        <v>20.91</v>
      </c>
      <c r="F242" s="16">
        <v>0.21</v>
      </c>
      <c r="G242" s="16">
        <v>0</v>
      </c>
      <c r="H242" s="16">
        <v>9.2100000000000009</v>
      </c>
      <c r="I242" s="16">
        <v>0.93</v>
      </c>
      <c r="J242" s="16">
        <v>92.5</v>
      </c>
      <c r="K242" s="16">
        <v>15.19</v>
      </c>
      <c r="L242" s="16">
        <v>1.97</v>
      </c>
      <c r="M242" s="16">
        <v>-0.18</v>
      </c>
      <c r="N242" s="16">
        <v>6.5</v>
      </c>
      <c r="O242" s="16">
        <v>13</v>
      </c>
      <c r="P242" s="16">
        <v>0.62</v>
      </c>
      <c r="Q242" s="16">
        <v>1.33</v>
      </c>
      <c r="R242" s="16">
        <v>0.71</v>
      </c>
      <c r="S242" s="16">
        <v>5.38</v>
      </c>
      <c r="T242" s="16">
        <v>1359</v>
      </c>
      <c r="U242" s="16">
        <v>10.56</v>
      </c>
      <c r="V242" s="16">
        <v>53.85</v>
      </c>
      <c r="X242" s="20">
        <f t="shared" si="160"/>
        <v>41422</v>
      </c>
    </row>
    <row r="243" spans="1:33">
      <c r="A243" s="16">
        <v>30892</v>
      </c>
      <c r="B243" s="16">
        <v>2013</v>
      </c>
      <c r="C243" s="16">
        <v>5</v>
      </c>
      <c r="D243" s="16">
        <v>29</v>
      </c>
      <c r="E243" s="16">
        <v>24.96</v>
      </c>
      <c r="F243" s="16">
        <v>-4.66</v>
      </c>
      <c r="G243" s="16">
        <v>0</v>
      </c>
      <c r="H243" s="16">
        <v>8.69</v>
      </c>
      <c r="I243" s="16">
        <v>0.92</v>
      </c>
      <c r="J243" s="16">
        <v>92.4</v>
      </c>
      <c r="K243" s="16">
        <v>17.010000000000002</v>
      </c>
      <c r="L243" s="16">
        <v>1.99</v>
      </c>
      <c r="M243" s="16">
        <v>-0.6</v>
      </c>
      <c r="N243" s="16">
        <v>-2</v>
      </c>
      <c r="O243" s="16">
        <v>0</v>
      </c>
      <c r="P243" s="16">
        <v>0.56000000000000005</v>
      </c>
      <c r="Q243" s="16">
        <v>1.4</v>
      </c>
      <c r="R243" s="16">
        <v>0.84</v>
      </c>
      <c r="S243" s="16">
        <v>5.75</v>
      </c>
      <c r="T243" s="16">
        <v>1544</v>
      </c>
      <c r="U243" s="16">
        <v>10.15</v>
      </c>
      <c r="V243" s="16">
        <v>54.71</v>
      </c>
      <c r="X243" s="20">
        <f t="shared" si="160"/>
        <v>41423</v>
      </c>
    </row>
    <row r="244" spans="1:33">
      <c r="A244" s="16">
        <v>30892</v>
      </c>
      <c r="B244" s="16">
        <v>2013</v>
      </c>
      <c r="C244" s="16">
        <v>5</v>
      </c>
      <c r="D244" s="16">
        <v>30</v>
      </c>
      <c r="E244" s="16">
        <v>22.16</v>
      </c>
      <c r="F244" s="16">
        <v>1</v>
      </c>
      <c r="G244" s="16">
        <v>0</v>
      </c>
      <c r="H244" s="16">
        <v>8.7899999999999991</v>
      </c>
      <c r="I244" s="16">
        <v>1.31</v>
      </c>
      <c r="J244" s="16">
        <v>91.7</v>
      </c>
      <c r="K244" s="16">
        <v>24.75</v>
      </c>
      <c r="L244" s="16">
        <v>2.17</v>
      </c>
      <c r="M244" s="16">
        <v>0.59</v>
      </c>
      <c r="N244" s="16">
        <v>6.5</v>
      </c>
      <c r="O244" s="16">
        <v>13</v>
      </c>
      <c r="P244" s="16">
        <v>0.69</v>
      </c>
      <c r="Q244" s="16">
        <v>1.42</v>
      </c>
      <c r="R244" s="16">
        <v>0.73</v>
      </c>
      <c r="S244" s="16">
        <v>8.6</v>
      </c>
      <c r="T244" s="16">
        <v>1330</v>
      </c>
      <c r="U244" s="16">
        <v>11.58</v>
      </c>
      <c r="V244" s="16">
        <v>58.23</v>
      </c>
      <c r="X244" s="20">
        <f t="shared" si="160"/>
        <v>41424</v>
      </c>
      <c r="Z244" s="20">
        <f t="shared" ref="Z244" si="203">X244</f>
        <v>41424</v>
      </c>
      <c r="AA244" s="17">
        <f t="shared" ref="AA244:AB244" si="204">AVERAGE(U238:U244)</f>
        <v>14.38</v>
      </c>
      <c r="AB244" s="17">
        <f t="shared" si="204"/>
        <v>52.214285714285715</v>
      </c>
      <c r="AC244" s="17">
        <f t="shared" ref="AC244" si="205">AVERAGE(R238:R244)</f>
        <v>1.077142857142857</v>
      </c>
      <c r="AD244" s="17">
        <f t="shared" ref="AD244" si="206">AVERAGE(H238:H244)</f>
        <v>7.8142857142857141</v>
      </c>
      <c r="AE244" s="17">
        <f t="shared" ref="AE244" si="207">SUM(L238:L244)</f>
        <v>17.049999999999997</v>
      </c>
      <c r="AF244" s="17">
        <f t="shared" ref="AF244" si="208">SUM(G238:G244)</f>
        <v>0</v>
      </c>
      <c r="AG244" s="17">
        <f t="shared" ref="AG244" si="209">AVERAGE(I238:I244)</f>
        <v>1.705714285714286</v>
      </c>
    </row>
    <row r="245" spans="1:33" s="34" customFormat="1">
      <c r="A245" s="33">
        <v>30892</v>
      </c>
      <c r="B245" s="33">
        <v>2013</v>
      </c>
      <c r="C245" s="33">
        <v>5</v>
      </c>
      <c r="D245" s="33">
        <v>31</v>
      </c>
      <c r="E245" s="33">
        <v>25.62</v>
      </c>
      <c r="F245" s="33">
        <v>0.44</v>
      </c>
      <c r="G245" s="33">
        <v>0</v>
      </c>
      <c r="H245" s="33">
        <v>9.44</v>
      </c>
      <c r="I245" s="33">
        <v>1.87</v>
      </c>
      <c r="J245" s="33">
        <v>92.5</v>
      </c>
      <c r="K245" s="33">
        <v>19.940000000000001</v>
      </c>
      <c r="L245" s="33">
        <v>2.4900000000000002</v>
      </c>
      <c r="M245" s="33">
        <v>2.21</v>
      </c>
      <c r="N245" s="33">
        <v>0</v>
      </c>
      <c r="O245" s="33">
        <v>0</v>
      </c>
      <c r="P245" s="33">
        <v>0.65</v>
      </c>
      <c r="Q245" s="33">
        <v>1.62</v>
      </c>
      <c r="R245" s="33">
        <v>0.97</v>
      </c>
      <c r="S245" s="33">
        <v>6.5</v>
      </c>
      <c r="T245" s="33">
        <v>1344</v>
      </c>
      <c r="U245" s="33">
        <v>13.03</v>
      </c>
      <c r="V245" s="33">
        <v>56.22</v>
      </c>
      <c r="X245" s="35">
        <f t="shared" si="160"/>
        <v>41425</v>
      </c>
    </row>
    <row r="246" spans="1:33">
      <c r="A246" s="16">
        <v>30892</v>
      </c>
      <c r="B246" s="16">
        <v>2013</v>
      </c>
      <c r="C246" s="16">
        <v>6</v>
      </c>
      <c r="D246" s="16">
        <v>1</v>
      </c>
      <c r="E246" s="16">
        <v>26.61</v>
      </c>
      <c r="F246" s="16">
        <v>5.35</v>
      </c>
      <c r="G246" s="16">
        <v>0</v>
      </c>
      <c r="H246" s="16">
        <v>8.9499999999999993</v>
      </c>
      <c r="I246" s="16">
        <v>3.81</v>
      </c>
      <c r="J246" s="16">
        <v>64.34</v>
      </c>
      <c r="K246" s="16">
        <v>11.57</v>
      </c>
      <c r="L246" s="16">
        <v>4.08</v>
      </c>
      <c r="M246" s="16">
        <v>6.08</v>
      </c>
      <c r="N246" s="16">
        <v>-3</v>
      </c>
      <c r="O246" s="16">
        <v>0</v>
      </c>
      <c r="P246" s="16">
        <v>0.56000000000000005</v>
      </c>
      <c r="Q246" s="16">
        <v>1.97</v>
      </c>
      <c r="R246" s="16">
        <v>1.42</v>
      </c>
      <c r="S246" s="16">
        <v>13.4</v>
      </c>
      <c r="T246" s="16">
        <v>1442</v>
      </c>
      <c r="U246" s="16">
        <v>15.98</v>
      </c>
      <c r="V246" s="16">
        <v>37.96</v>
      </c>
      <c r="X246" s="20">
        <f t="shared" si="160"/>
        <v>41426</v>
      </c>
    </row>
    <row r="247" spans="1:33">
      <c r="A247" s="16">
        <v>30892</v>
      </c>
      <c r="B247" s="16">
        <v>2013</v>
      </c>
      <c r="C247" s="16">
        <v>6</v>
      </c>
      <c r="D247" s="16">
        <v>2</v>
      </c>
      <c r="E247" s="16">
        <v>18.21</v>
      </c>
      <c r="F247" s="16">
        <v>-2.23</v>
      </c>
      <c r="G247" s="16">
        <v>0</v>
      </c>
      <c r="H247" s="16">
        <v>9.82</v>
      </c>
      <c r="I247" s="16">
        <v>3.63</v>
      </c>
      <c r="J247" s="16">
        <v>93.6</v>
      </c>
      <c r="K247" s="16">
        <v>19.45</v>
      </c>
      <c r="L247" s="16">
        <v>2.65</v>
      </c>
      <c r="M247" s="16">
        <v>-0.27</v>
      </c>
      <c r="N247" s="16">
        <v>6.5</v>
      </c>
      <c r="O247" s="16">
        <v>13</v>
      </c>
      <c r="P247" s="16">
        <v>0.57999999999999996</v>
      </c>
      <c r="Q247" s="16">
        <v>1.29</v>
      </c>
      <c r="R247" s="16">
        <v>0.71</v>
      </c>
      <c r="S247" s="16">
        <v>12.87</v>
      </c>
      <c r="T247" s="16">
        <v>1259</v>
      </c>
      <c r="U247" s="16">
        <v>7.99</v>
      </c>
      <c r="V247" s="16">
        <v>56.53</v>
      </c>
      <c r="X247" s="20">
        <f t="shared" si="160"/>
        <v>41427</v>
      </c>
    </row>
    <row r="248" spans="1:33">
      <c r="A248" s="16">
        <v>30892</v>
      </c>
      <c r="B248" s="16">
        <v>2013</v>
      </c>
      <c r="C248" s="16">
        <v>6</v>
      </c>
      <c r="D248" s="16">
        <v>3</v>
      </c>
      <c r="E248" s="16">
        <v>14.51</v>
      </c>
      <c r="F248" s="16">
        <v>-2.19</v>
      </c>
      <c r="G248" s="16">
        <v>0</v>
      </c>
      <c r="H248" s="16">
        <v>9.1300000000000008</v>
      </c>
      <c r="I248" s="16">
        <v>1.76</v>
      </c>
      <c r="J248" s="16">
        <v>93.2</v>
      </c>
      <c r="K248" s="16">
        <v>27.75</v>
      </c>
      <c r="L248" s="16">
        <v>1.56</v>
      </c>
      <c r="M248" s="16">
        <v>-3.15</v>
      </c>
      <c r="N248" s="16">
        <v>13</v>
      </c>
      <c r="O248" s="16">
        <v>26</v>
      </c>
      <c r="P248" s="16">
        <v>0.56999999999999995</v>
      </c>
      <c r="Q248" s="16">
        <v>1.03</v>
      </c>
      <c r="R248" s="16">
        <v>0.46</v>
      </c>
      <c r="S248" s="16">
        <v>7.7</v>
      </c>
      <c r="T248" s="16">
        <v>20</v>
      </c>
      <c r="U248" s="16">
        <v>6.16</v>
      </c>
      <c r="V248" s="16">
        <v>60.48</v>
      </c>
      <c r="X248" s="20">
        <f t="shared" si="160"/>
        <v>41428</v>
      </c>
    </row>
    <row r="249" spans="1:33">
      <c r="A249" s="16">
        <v>30892</v>
      </c>
      <c r="B249" s="16">
        <v>2013</v>
      </c>
      <c r="C249" s="16">
        <v>6</v>
      </c>
      <c r="D249" s="16">
        <v>4</v>
      </c>
      <c r="E249" s="16">
        <v>16.059999999999999</v>
      </c>
      <c r="F249" s="16">
        <v>-7.07</v>
      </c>
      <c r="G249" s="16">
        <v>0</v>
      </c>
      <c r="H249" s="16">
        <v>8.99</v>
      </c>
      <c r="I249" s="16">
        <v>0.77</v>
      </c>
      <c r="J249" s="16">
        <v>98.3</v>
      </c>
      <c r="K249" s="16">
        <v>25.54</v>
      </c>
      <c r="L249" s="16">
        <v>1.44</v>
      </c>
      <c r="M249" s="16">
        <v>-6.71</v>
      </c>
      <c r="N249" s="16">
        <v>5.5</v>
      </c>
      <c r="O249" s="16">
        <v>11</v>
      </c>
      <c r="P249" s="16">
        <v>0.46</v>
      </c>
      <c r="Q249" s="16">
        <v>0.87</v>
      </c>
      <c r="R249" s="16">
        <v>0.41</v>
      </c>
      <c r="S249" s="16">
        <v>4.78</v>
      </c>
      <c r="T249" s="16">
        <v>1538</v>
      </c>
      <c r="U249" s="16">
        <v>4.49</v>
      </c>
      <c r="V249" s="16">
        <v>61.92</v>
      </c>
      <c r="X249" s="20">
        <f t="shared" si="160"/>
        <v>41429</v>
      </c>
    </row>
    <row r="250" spans="1:33">
      <c r="A250" s="16">
        <v>30892</v>
      </c>
      <c r="B250" s="16">
        <v>2013</v>
      </c>
      <c r="C250" s="16">
        <v>6</v>
      </c>
      <c r="D250" s="16">
        <v>5</v>
      </c>
      <c r="E250" s="16">
        <v>18.670000000000002</v>
      </c>
      <c r="F250" s="16">
        <v>-7.33</v>
      </c>
      <c r="G250" s="16">
        <v>0</v>
      </c>
      <c r="H250" s="16">
        <v>8.84</v>
      </c>
      <c r="I250" s="16">
        <v>0.66</v>
      </c>
      <c r="J250" s="16">
        <v>97.1</v>
      </c>
      <c r="K250" s="16">
        <v>18.850000000000001</v>
      </c>
      <c r="L250" s="16">
        <v>1.48</v>
      </c>
      <c r="M250" s="16">
        <v>-6.22</v>
      </c>
      <c r="N250" s="16">
        <v>3.5</v>
      </c>
      <c r="O250" s="16">
        <v>7</v>
      </c>
      <c r="P250" s="16">
        <v>0.45</v>
      </c>
      <c r="Q250" s="16">
        <v>0.93</v>
      </c>
      <c r="R250" s="16">
        <v>0.48</v>
      </c>
      <c r="S250" s="16">
        <v>3.35</v>
      </c>
      <c r="T250" s="16">
        <v>1307</v>
      </c>
      <c r="U250" s="16">
        <v>5.67</v>
      </c>
      <c r="V250" s="16">
        <v>57.97</v>
      </c>
      <c r="X250" s="20">
        <f t="shared" si="160"/>
        <v>41430</v>
      </c>
    </row>
    <row r="251" spans="1:33">
      <c r="A251" s="16">
        <v>30892</v>
      </c>
      <c r="B251" s="16">
        <v>2013</v>
      </c>
      <c r="C251" s="16">
        <v>6</v>
      </c>
      <c r="D251" s="16">
        <v>6</v>
      </c>
      <c r="E251" s="16">
        <v>23.65</v>
      </c>
      <c r="F251" s="16">
        <v>-7.66</v>
      </c>
      <c r="G251" s="16">
        <v>0</v>
      </c>
      <c r="H251" s="16">
        <v>9.2200000000000006</v>
      </c>
      <c r="I251" s="16">
        <v>1.0900000000000001</v>
      </c>
      <c r="J251" s="16">
        <v>97.8</v>
      </c>
      <c r="K251" s="16">
        <v>11.14</v>
      </c>
      <c r="L251" s="16">
        <v>1.99</v>
      </c>
      <c r="M251" s="16">
        <v>-3.41</v>
      </c>
      <c r="N251" s="16">
        <v>0.5</v>
      </c>
      <c r="O251" s="16">
        <v>1</v>
      </c>
      <c r="P251" s="16">
        <v>0.38</v>
      </c>
      <c r="Q251" s="16">
        <v>1.21</v>
      </c>
      <c r="R251" s="16">
        <v>0.83</v>
      </c>
      <c r="S251" s="16">
        <v>5.45</v>
      </c>
      <c r="T251" s="16">
        <v>1200</v>
      </c>
      <c r="U251" s="16">
        <v>7.99</v>
      </c>
      <c r="V251" s="16">
        <v>54.47</v>
      </c>
      <c r="X251" s="20">
        <f t="shared" si="160"/>
        <v>41431</v>
      </c>
      <c r="Z251" s="20">
        <f t="shared" ref="Z251" si="210">X251</f>
        <v>41431</v>
      </c>
      <c r="AA251" s="17">
        <f t="shared" ref="AA251:AB251" si="211">AVERAGE(U245:U251)</f>
        <v>8.7585714285714289</v>
      </c>
      <c r="AB251" s="17">
        <f t="shared" si="211"/>
        <v>55.078571428571436</v>
      </c>
      <c r="AC251" s="17">
        <f t="shared" ref="AC251" si="212">AVERAGE(R245:R251)</f>
        <v>0.75428571428571423</v>
      </c>
      <c r="AD251" s="17">
        <f t="shared" ref="AD251" si="213">AVERAGE(H245:H251)</f>
        <v>9.1985714285714284</v>
      </c>
      <c r="AE251" s="17">
        <f t="shared" ref="AE251" si="214">SUM(L245:L251)</f>
        <v>15.690000000000001</v>
      </c>
      <c r="AF251" s="17">
        <f t="shared" ref="AF251" si="215">SUM(G245:G251)</f>
        <v>0</v>
      </c>
      <c r="AG251" s="17">
        <f t="shared" ref="AG251" si="216">AVERAGE(I245:I251)</f>
        <v>1.9414285714285711</v>
      </c>
    </row>
    <row r="252" spans="1:33">
      <c r="A252" s="16">
        <v>30892</v>
      </c>
      <c r="B252" s="16">
        <v>2013</v>
      </c>
      <c r="C252" s="16">
        <v>6</v>
      </c>
      <c r="D252" s="16">
        <v>7</v>
      </c>
      <c r="E252" s="16">
        <v>28.16</v>
      </c>
      <c r="F252" s="16">
        <v>-0.02</v>
      </c>
      <c r="G252" s="16">
        <v>0</v>
      </c>
      <c r="H252" s="16">
        <v>7.4</v>
      </c>
      <c r="I252" s="16">
        <v>1.61</v>
      </c>
      <c r="J252" s="16">
        <v>80.599999999999994</v>
      </c>
      <c r="K252" s="16">
        <v>15.26</v>
      </c>
      <c r="L252" s="16">
        <v>2.4900000000000002</v>
      </c>
      <c r="M252" s="16">
        <v>2.77</v>
      </c>
      <c r="N252" s="16">
        <v>-6</v>
      </c>
      <c r="O252" s="16">
        <v>0</v>
      </c>
      <c r="P252" s="16">
        <v>0.53</v>
      </c>
      <c r="Q252" s="16">
        <v>1.75</v>
      </c>
      <c r="R252" s="16">
        <v>1.21</v>
      </c>
      <c r="S252" s="16">
        <v>9.27</v>
      </c>
      <c r="T252" s="16">
        <v>1408</v>
      </c>
      <c r="U252" s="16">
        <v>14.07</v>
      </c>
      <c r="V252" s="16">
        <v>47.93</v>
      </c>
      <c r="X252" s="20">
        <f t="shared" si="160"/>
        <v>41432</v>
      </c>
    </row>
    <row r="253" spans="1:33">
      <c r="A253" s="16">
        <v>30892</v>
      </c>
      <c r="B253" s="16">
        <v>2013</v>
      </c>
      <c r="C253" s="16">
        <v>6</v>
      </c>
      <c r="D253" s="16">
        <v>8</v>
      </c>
      <c r="E253" s="16">
        <v>23.25</v>
      </c>
      <c r="F253" s="16">
        <v>3.08</v>
      </c>
      <c r="G253" s="16">
        <v>0</v>
      </c>
      <c r="H253" s="16">
        <v>8.5</v>
      </c>
      <c r="I253" s="16">
        <v>2.83</v>
      </c>
      <c r="J253" s="16">
        <v>74.5</v>
      </c>
      <c r="K253" s="16">
        <v>13.64</v>
      </c>
      <c r="L253" s="16">
        <v>9.17</v>
      </c>
      <c r="M253" s="16">
        <v>4.8</v>
      </c>
      <c r="N253" s="16">
        <v>-3</v>
      </c>
      <c r="O253" s="16">
        <v>0</v>
      </c>
      <c r="P253" s="16">
        <v>0.51</v>
      </c>
      <c r="Q253" s="16">
        <v>1.77</v>
      </c>
      <c r="R253" s="16">
        <v>1.26</v>
      </c>
      <c r="S253" s="16">
        <v>9.8699999999999992</v>
      </c>
      <c r="T253" s="16">
        <v>1220</v>
      </c>
      <c r="U253" s="16">
        <v>13.16</v>
      </c>
      <c r="V253" s="16">
        <v>44.07</v>
      </c>
      <c r="X253" s="20">
        <f t="shared" si="160"/>
        <v>41433</v>
      </c>
    </row>
    <row r="254" spans="1:33">
      <c r="A254" s="16">
        <v>30892</v>
      </c>
      <c r="B254" s="16">
        <v>2013</v>
      </c>
      <c r="C254" s="16">
        <v>6</v>
      </c>
      <c r="D254" s="16">
        <v>9</v>
      </c>
      <c r="E254" s="16">
        <v>16.16</v>
      </c>
      <c r="F254" s="16">
        <v>0.11</v>
      </c>
      <c r="G254" s="16">
        <v>0</v>
      </c>
      <c r="H254" s="16">
        <v>10.29</v>
      </c>
      <c r="I254" s="16">
        <v>3.2</v>
      </c>
      <c r="J254" s="16">
        <v>91.2</v>
      </c>
      <c r="K254" s="16">
        <v>27.88</v>
      </c>
      <c r="L254" s="16">
        <v>6.34</v>
      </c>
      <c r="M254" s="16">
        <v>-1.67</v>
      </c>
      <c r="N254" s="16">
        <v>14.5</v>
      </c>
      <c r="O254" s="16">
        <v>29</v>
      </c>
      <c r="P254" s="16">
        <v>0.65</v>
      </c>
      <c r="Q254" s="16">
        <v>1.1399999999999999</v>
      </c>
      <c r="R254" s="16">
        <v>0.49</v>
      </c>
      <c r="S254" s="16">
        <v>10.77</v>
      </c>
      <c r="T254" s="16">
        <v>228</v>
      </c>
      <c r="U254" s="16">
        <v>8.14</v>
      </c>
      <c r="V254" s="16">
        <v>59.54</v>
      </c>
      <c r="X254" s="20">
        <f t="shared" si="160"/>
        <v>41434</v>
      </c>
    </row>
    <row r="255" spans="1:33">
      <c r="A255" s="16">
        <v>30892</v>
      </c>
      <c r="B255" s="16">
        <v>2013</v>
      </c>
      <c r="C255" s="16">
        <v>6</v>
      </c>
      <c r="D255" s="16">
        <v>10</v>
      </c>
      <c r="E255" s="16">
        <v>16.760000000000002</v>
      </c>
      <c r="F255" s="16">
        <v>-6.54</v>
      </c>
      <c r="G255" s="16">
        <v>0</v>
      </c>
      <c r="H255" s="16">
        <v>10.98</v>
      </c>
      <c r="I255" s="16">
        <v>1.58</v>
      </c>
      <c r="J255" s="16">
        <v>97.9</v>
      </c>
      <c r="K255" s="16">
        <v>22.74</v>
      </c>
      <c r="L255" s="16">
        <v>5.79</v>
      </c>
      <c r="M255" s="16">
        <v>-5.56</v>
      </c>
      <c r="N255" s="16">
        <v>6.5</v>
      </c>
      <c r="O255" s="16">
        <v>13</v>
      </c>
      <c r="P255" s="16">
        <v>0.45</v>
      </c>
      <c r="Q255" s="16">
        <v>0.94</v>
      </c>
      <c r="R255" s="16">
        <v>0.5</v>
      </c>
      <c r="S255" s="16">
        <v>7.85</v>
      </c>
      <c r="T255" s="16">
        <v>1411</v>
      </c>
      <c r="U255" s="16">
        <v>5.1100000000000003</v>
      </c>
      <c r="V255" s="16">
        <v>60.32</v>
      </c>
      <c r="X255" s="20">
        <f t="shared" si="160"/>
        <v>41435</v>
      </c>
    </row>
    <row r="256" spans="1:33">
      <c r="A256" s="16">
        <v>30892</v>
      </c>
      <c r="B256" s="16">
        <v>2013</v>
      </c>
      <c r="C256" s="16">
        <v>6</v>
      </c>
      <c r="D256" s="16">
        <v>11</v>
      </c>
      <c r="E256" s="16">
        <v>22.1</v>
      </c>
      <c r="F256" s="16">
        <v>-4.96</v>
      </c>
      <c r="G256" s="16">
        <v>0</v>
      </c>
      <c r="H256" s="16">
        <v>10.4</v>
      </c>
      <c r="I256" s="16">
        <v>1.31</v>
      </c>
      <c r="J256" s="16">
        <v>91.6</v>
      </c>
      <c r="K256" s="16">
        <v>27.32</v>
      </c>
      <c r="L256" s="16">
        <v>1.96</v>
      </c>
      <c r="M256" s="16">
        <v>-2.8</v>
      </c>
      <c r="N256" s="16">
        <v>3.5</v>
      </c>
      <c r="O256" s="16">
        <v>7</v>
      </c>
      <c r="P256" s="16">
        <v>0.56000000000000005</v>
      </c>
      <c r="Q256" s="16">
        <v>1.18</v>
      </c>
      <c r="R256" s="16">
        <v>0.62</v>
      </c>
      <c r="S256" s="16">
        <v>5.45</v>
      </c>
      <c r="T256" s="16">
        <v>1311</v>
      </c>
      <c r="U256" s="16">
        <v>8.57</v>
      </c>
      <c r="V256" s="16">
        <v>59.46</v>
      </c>
      <c r="X256" s="20">
        <f t="shared" si="160"/>
        <v>41436</v>
      </c>
    </row>
    <row r="257" spans="1:33">
      <c r="A257" s="16">
        <v>30892</v>
      </c>
      <c r="B257" s="16">
        <v>2013</v>
      </c>
      <c r="C257" s="16">
        <v>6</v>
      </c>
      <c r="D257" s="16">
        <v>12</v>
      </c>
      <c r="E257" s="16">
        <v>23.58</v>
      </c>
      <c r="F257" s="16">
        <v>0.34</v>
      </c>
      <c r="G257" s="16">
        <v>0</v>
      </c>
      <c r="H257" s="16">
        <v>10.14</v>
      </c>
      <c r="I257" s="16">
        <v>1.96</v>
      </c>
      <c r="J257" s="16">
        <v>90.3</v>
      </c>
      <c r="K257" s="16">
        <v>22.84</v>
      </c>
      <c r="L257" s="16">
        <v>5.43</v>
      </c>
      <c r="M257" s="16">
        <v>0.31</v>
      </c>
      <c r="N257" s="16">
        <v>2.5</v>
      </c>
      <c r="O257" s="16">
        <v>5</v>
      </c>
      <c r="P257" s="16">
        <v>0.67</v>
      </c>
      <c r="Q257" s="16">
        <v>1.42</v>
      </c>
      <c r="R257" s="16">
        <v>0.76</v>
      </c>
      <c r="S257" s="16">
        <v>7.55</v>
      </c>
      <c r="T257" s="16">
        <v>1343</v>
      </c>
      <c r="U257" s="16">
        <v>11.96</v>
      </c>
      <c r="V257" s="16">
        <v>56.57</v>
      </c>
      <c r="X257" s="20">
        <f t="shared" si="160"/>
        <v>41437</v>
      </c>
    </row>
    <row r="258" spans="1:33">
      <c r="A258" s="16">
        <v>30892</v>
      </c>
      <c r="B258" s="16">
        <v>2013</v>
      </c>
      <c r="C258" s="16">
        <v>6</v>
      </c>
      <c r="D258" s="16">
        <v>13</v>
      </c>
      <c r="E258" s="16">
        <v>22.99</v>
      </c>
      <c r="F258" s="16">
        <v>-1.67</v>
      </c>
      <c r="G258" s="16">
        <v>0</v>
      </c>
      <c r="H258" s="16">
        <v>10.27</v>
      </c>
      <c r="I258" s="16">
        <v>1.89</v>
      </c>
      <c r="J258" s="16">
        <v>93</v>
      </c>
      <c r="K258" s="16">
        <v>15.72</v>
      </c>
      <c r="L258" s="16">
        <v>5.82</v>
      </c>
      <c r="M258" s="16">
        <v>-0.64</v>
      </c>
      <c r="N258" s="16">
        <v>3</v>
      </c>
      <c r="O258" s="16">
        <v>6</v>
      </c>
      <c r="P258" s="16">
        <v>0.59</v>
      </c>
      <c r="Q258" s="16">
        <v>1.34</v>
      </c>
      <c r="R258" s="16">
        <v>0.74</v>
      </c>
      <c r="S258" s="16">
        <v>8.75</v>
      </c>
      <c r="T258" s="16">
        <v>1511</v>
      </c>
      <c r="U258" s="16">
        <v>10.66</v>
      </c>
      <c r="V258" s="16">
        <v>54.36</v>
      </c>
      <c r="X258" s="20">
        <f t="shared" si="160"/>
        <v>41438</v>
      </c>
      <c r="Z258" s="20">
        <f t="shared" ref="Z258" si="217">X258</f>
        <v>41438</v>
      </c>
      <c r="AA258" s="17">
        <f t="shared" ref="AA258:AB258" si="218">AVERAGE(U252:U258)</f>
        <v>10.238571428571429</v>
      </c>
      <c r="AB258" s="17">
        <f t="shared" si="218"/>
        <v>54.607142857142854</v>
      </c>
      <c r="AC258" s="17">
        <f t="shared" ref="AC258" si="219">AVERAGE(R252:R258)</f>
        <v>0.79714285714285715</v>
      </c>
      <c r="AD258" s="17">
        <f t="shared" ref="AD258" si="220">AVERAGE(H252:H258)</f>
        <v>9.7114285714285717</v>
      </c>
      <c r="AE258" s="17">
        <f t="shared" ref="AE258" si="221">SUM(L252:L258)</f>
        <v>37</v>
      </c>
      <c r="AF258" s="17">
        <f t="shared" ref="AF258" si="222">SUM(G252:G258)</f>
        <v>0</v>
      </c>
      <c r="AG258" s="17">
        <f t="shared" ref="AG258" si="223">AVERAGE(I252:I258)</f>
        <v>2.0542857142857147</v>
      </c>
    </row>
    <row r="259" spans="1:33">
      <c r="A259" s="16">
        <v>30892</v>
      </c>
      <c r="B259" s="16">
        <v>2013</v>
      </c>
      <c r="C259" s="16">
        <v>6</v>
      </c>
      <c r="D259" s="16">
        <v>14</v>
      </c>
      <c r="E259" s="16">
        <v>19</v>
      </c>
      <c r="F259" s="16">
        <v>-5.35</v>
      </c>
      <c r="G259" s="16">
        <v>0</v>
      </c>
      <c r="H259" s="16">
        <v>10.88</v>
      </c>
      <c r="I259" s="16">
        <v>1.88</v>
      </c>
      <c r="J259" s="16">
        <v>96</v>
      </c>
      <c r="K259" s="16">
        <v>27.06</v>
      </c>
      <c r="L259" s="16">
        <v>9.94</v>
      </c>
      <c r="M259" s="16">
        <v>-4.16</v>
      </c>
      <c r="N259" s="16">
        <v>2.5</v>
      </c>
      <c r="O259" s="16">
        <v>5</v>
      </c>
      <c r="P259" s="16">
        <v>0.56999999999999995</v>
      </c>
      <c r="Q259" s="16">
        <v>1.05</v>
      </c>
      <c r="R259" s="16">
        <v>0.48</v>
      </c>
      <c r="S259" s="16">
        <v>7.85</v>
      </c>
      <c r="T259" s="16">
        <v>1446</v>
      </c>
      <c r="U259" s="16">
        <v>6.82</v>
      </c>
      <c r="V259" s="16">
        <v>61.53</v>
      </c>
      <c r="X259" s="20">
        <f t="shared" si="160"/>
        <v>41439</v>
      </c>
    </row>
    <row r="260" spans="1:33">
      <c r="A260" s="16">
        <v>30892</v>
      </c>
      <c r="B260" s="16">
        <v>2013</v>
      </c>
      <c r="C260" s="16">
        <v>6</v>
      </c>
      <c r="D260" s="16">
        <v>15</v>
      </c>
      <c r="E260" s="16">
        <v>18.309999999999999</v>
      </c>
      <c r="F260" s="16">
        <v>-5.58</v>
      </c>
      <c r="G260" s="16">
        <v>0</v>
      </c>
      <c r="H260" s="16">
        <v>11.11</v>
      </c>
      <c r="I260" s="16">
        <v>0.75</v>
      </c>
      <c r="J260" s="16">
        <v>97.4</v>
      </c>
      <c r="K260" s="16">
        <v>21.23</v>
      </c>
      <c r="L260" s="16">
        <v>1.67</v>
      </c>
      <c r="M260" s="16">
        <v>-5.4</v>
      </c>
      <c r="N260" s="16">
        <v>4.5</v>
      </c>
      <c r="O260" s="16">
        <v>9</v>
      </c>
      <c r="P260" s="16">
        <v>0.5</v>
      </c>
      <c r="Q260" s="16">
        <v>0.96</v>
      </c>
      <c r="R260" s="16">
        <v>0.47</v>
      </c>
      <c r="S260" s="16">
        <v>5.08</v>
      </c>
      <c r="T260" s="16">
        <v>1257</v>
      </c>
      <c r="U260" s="16">
        <v>6.36</v>
      </c>
      <c r="V260" s="16">
        <v>59.32</v>
      </c>
      <c r="X260" s="20">
        <f t="shared" si="160"/>
        <v>41440</v>
      </c>
    </row>
    <row r="261" spans="1:33">
      <c r="A261" s="16">
        <v>30892</v>
      </c>
      <c r="B261" s="16">
        <v>2013</v>
      </c>
      <c r="C261" s="16">
        <v>6</v>
      </c>
      <c r="D261" s="16">
        <v>16</v>
      </c>
      <c r="E261" s="16">
        <v>19.62</v>
      </c>
      <c r="F261" s="16">
        <v>-7.63</v>
      </c>
      <c r="G261" s="16">
        <v>0</v>
      </c>
      <c r="H261" s="16">
        <v>8.92</v>
      </c>
      <c r="I261" s="16">
        <v>0.91</v>
      </c>
      <c r="J261" s="16">
        <v>99.4</v>
      </c>
      <c r="K261" s="16">
        <v>15.29</v>
      </c>
      <c r="L261" s="16">
        <v>1.65</v>
      </c>
      <c r="M261" s="16">
        <v>-5.61</v>
      </c>
      <c r="N261" s="16">
        <v>1.5</v>
      </c>
      <c r="O261" s="16">
        <v>3</v>
      </c>
      <c r="P261" s="16">
        <v>0.41</v>
      </c>
      <c r="Q261" s="16">
        <v>0.99</v>
      </c>
      <c r="R261" s="16">
        <v>0.59</v>
      </c>
      <c r="S261" s="16">
        <v>4.78</v>
      </c>
      <c r="T261" s="16">
        <v>1340</v>
      </c>
      <c r="U261" s="16">
        <v>6</v>
      </c>
      <c r="V261" s="16">
        <v>57.35</v>
      </c>
      <c r="X261" s="20">
        <f t="shared" ref="X261:X275" si="224">X260+1</f>
        <v>41441</v>
      </c>
    </row>
    <row r="262" spans="1:33">
      <c r="A262" s="16">
        <v>30892</v>
      </c>
      <c r="B262" s="16">
        <v>2013</v>
      </c>
      <c r="C262" s="16">
        <v>6</v>
      </c>
      <c r="D262" s="16">
        <v>17</v>
      </c>
      <c r="E262" s="16">
        <v>21.5</v>
      </c>
      <c r="F262" s="16">
        <v>-6.64</v>
      </c>
      <c r="G262" s="16">
        <v>0</v>
      </c>
      <c r="H262" s="16">
        <v>3.92</v>
      </c>
      <c r="I262" s="16">
        <v>1.2</v>
      </c>
      <c r="J262" s="16">
        <v>94.8</v>
      </c>
      <c r="K262" s="16">
        <v>12.56</v>
      </c>
      <c r="L262" s="16">
        <v>1.45</v>
      </c>
      <c r="M262" s="16">
        <v>-4.42</v>
      </c>
      <c r="N262" s="16">
        <v>1</v>
      </c>
      <c r="O262" s="16">
        <v>2</v>
      </c>
      <c r="P262" s="16">
        <v>0.38</v>
      </c>
      <c r="Q262" s="16">
        <v>1.1000000000000001</v>
      </c>
      <c r="R262" s="16">
        <v>0.72</v>
      </c>
      <c r="S262" s="16">
        <v>4.63</v>
      </c>
      <c r="T262" s="16">
        <v>1220</v>
      </c>
      <c r="U262" s="16">
        <v>7.43</v>
      </c>
      <c r="V262" s="16">
        <v>53.68</v>
      </c>
      <c r="X262" s="20">
        <f t="shared" si="224"/>
        <v>41442</v>
      </c>
    </row>
    <row r="263" spans="1:33">
      <c r="A263" s="16">
        <v>30892</v>
      </c>
      <c r="B263" s="16">
        <v>2013</v>
      </c>
      <c r="C263" s="16">
        <v>6</v>
      </c>
      <c r="D263" s="16">
        <v>18</v>
      </c>
      <c r="E263" s="16">
        <v>22.2</v>
      </c>
      <c r="F263" s="16">
        <v>-3.28</v>
      </c>
      <c r="G263" s="16">
        <v>0</v>
      </c>
      <c r="H263" s="16">
        <v>3.44</v>
      </c>
      <c r="I263" s="16">
        <v>1.96</v>
      </c>
      <c r="J263" s="16">
        <v>84.2</v>
      </c>
      <c r="K263" s="16">
        <v>23.8</v>
      </c>
      <c r="L263" s="16">
        <v>1.76</v>
      </c>
      <c r="M263" s="16">
        <v>-1.65</v>
      </c>
      <c r="N263" s="16">
        <v>0.5</v>
      </c>
      <c r="O263" s="16">
        <v>1</v>
      </c>
      <c r="P263" s="16">
        <v>0.54</v>
      </c>
      <c r="Q263" s="16">
        <v>1.27</v>
      </c>
      <c r="R263" s="16">
        <v>0.73</v>
      </c>
      <c r="S263" s="16">
        <v>9.9499999999999993</v>
      </c>
      <c r="T263" s="16">
        <v>1515</v>
      </c>
      <c r="U263" s="16">
        <v>9.4600000000000009</v>
      </c>
      <c r="V263" s="16">
        <v>54</v>
      </c>
      <c r="X263" s="20">
        <f t="shared" si="224"/>
        <v>41443</v>
      </c>
    </row>
    <row r="264" spans="1:33">
      <c r="A264" s="16">
        <v>30892</v>
      </c>
      <c r="B264" s="16">
        <v>2013</v>
      </c>
      <c r="C264" s="16">
        <v>6</v>
      </c>
      <c r="D264" s="16">
        <v>19</v>
      </c>
      <c r="E264" s="16">
        <v>23.28</v>
      </c>
      <c r="F264" s="16">
        <v>4.07</v>
      </c>
      <c r="G264" s="16">
        <v>0</v>
      </c>
      <c r="H264" s="16">
        <v>3.61</v>
      </c>
      <c r="I264" s="16">
        <v>2.87</v>
      </c>
      <c r="J264" s="16">
        <v>78.900000000000006</v>
      </c>
      <c r="K264" s="16">
        <v>25.51</v>
      </c>
      <c r="L264" s="16">
        <v>2.2599999999999998</v>
      </c>
      <c r="M264" s="16">
        <v>2.76</v>
      </c>
      <c r="N264" s="16">
        <v>4.5</v>
      </c>
      <c r="O264" s="16">
        <v>9</v>
      </c>
      <c r="P264" s="16">
        <v>0.71</v>
      </c>
      <c r="Q264" s="16">
        <v>1.61</v>
      </c>
      <c r="R264" s="16">
        <v>0.89</v>
      </c>
      <c r="S264" s="16">
        <v>9.9499999999999993</v>
      </c>
      <c r="T264" s="16">
        <v>1436</v>
      </c>
      <c r="U264" s="16">
        <v>13.67</v>
      </c>
      <c r="V264" s="16">
        <v>52.21</v>
      </c>
      <c r="X264" s="20">
        <f t="shared" si="224"/>
        <v>41444</v>
      </c>
    </row>
    <row r="265" spans="1:33">
      <c r="A265" s="16">
        <v>30892</v>
      </c>
      <c r="B265" s="16">
        <v>2013</v>
      </c>
      <c r="C265" s="16">
        <v>6</v>
      </c>
      <c r="D265" s="16">
        <v>20</v>
      </c>
      <c r="E265" s="16">
        <v>25.99</v>
      </c>
      <c r="F265" s="16">
        <v>4.33</v>
      </c>
      <c r="G265" s="16">
        <v>0</v>
      </c>
      <c r="H265" s="16">
        <v>3.65</v>
      </c>
      <c r="I265" s="16">
        <v>1.89</v>
      </c>
      <c r="J265" s="16">
        <v>79.5</v>
      </c>
      <c r="K265" s="16">
        <v>14.8</v>
      </c>
      <c r="L265" s="16">
        <v>1.88</v>
      </c>
      <c r="M265" s="16">
        <v>3.14</v>
      </c>
      <c r="N265" s="16">
        <v>4.5</v>
      </c>
      <c r="O265" s="16">
        <v>9</v>
      </c>
      <c r="P265" s="16">
        <v>0.59</v>
      </c>
      <c r="Q265" s="16">
        <v>1.67</v>
      </c>
      <c r="R265" s="16">
        <v>1.08</v>
      </c>
      <c r="S265" s="16">
        <v>6.58</v>
      </c>
      <c r="T265" s="16">
        <v>1313</v>
      </c>
      <c r="U265" s="16">
        <v>15.16</v>
      </c>
      <c r="V265" s="16">
        <v>47.15</v>
      </c>
      <c r="X265" s="20">
        <f t="shared" si="224"/>
        <v>41445</v>
      </c>
      <c r="Z265" s="20">
        <f t="shared" ref="Z265" si="225">X265</f>
        <v>41445</v>
      </c>
      <c r="AA265" s="17">
        <f t="shared" ref="AA265:AB265" si="226">AVERAGE(U259:U265)</f>
        <v>9.2714285714285722</v>
      </c>
      <c r="AB265" s="17">
        <f t="shared" si="226"/>
        <v>55.034285714285708</v>
      </c>
      <c r="AC265" s="17">
        <f t="shared" ref="AC265" si="227">AVERAGE(R259:R265)</f>
        <v>0.70857142857142852</v>
      </c>
      <c r="AD265" s="17">
        <f t="shared" ref="AD265" si="228">AVERAGE(H259:H265)</f>
        <v>6.5042857142857144</v>
      </c>
      <c r="AE265" s="17">
        <f t="shared" ref="AE265" si="229">SUM(L259:L265)</f>
        <v>20.609999999999996</v>
      </c>
      <c r="AF265" s="17">
        <f t="shared" ref="AF265" si="230">SUM(G259:G265)</f>
        <v>0</v>
      </c>
      <c r="AG265" s="17">
        <f t="shared" ref="AG265" si="231">AVERAGE(I259:I265)</f>
        <v>1.6371428571428572</v>
      </c>
    </row>
    <row r="266" spans="1:33">
      <c r="A266" s="16">
        <v>30892</v>
      </c>
      <c r="B266" s="16">
        <v>2013</v>
      </c>
      <c r="C266" s="16">
        <v>6</v>
      </c>
      <c r="D266" s="16">
        <v>21</v>
      </c>
      <c r="E266" s="16">
        <v>24.76</v>
      </c>
      <c r="F266" s="16">
        <v>1.3</v>
      </c>
      <c r="G266" s="16">
        <v>0</v>
      </c>
      <c r="H266" s="16">
        <v>3.79</v>
      </c>
      <c r="I266" s="16">
        <v>2.09</v>
      </c>
      <c r="J266" s="16">
        <v>78.7</v>
      </c>
      <c r="K266" s="16">
        <v>15.39</v>
      </c>
      <c r="L266" s="16">
        <v>2.11</v>
      </c>
      <c r="M266" s="16">
        <v>1.55</v>
      </c>
      <c r="N266" s="16">
        <v>6</v>
      </c>
      <c r="O266" s="16">
        <v>12</v>
      </c>
      <c r="P266" s="16">
        <v>0.53</v>
      </c>
      <c r="Q266" s="16">
        <v>1.54</v>
      </c>
      <c r="R266" s="16">
        <v>1.01</v>
      </c>
      <c r="S266" s="16">
        <v>8.6</v>
      </c>
      <c r="T266" s="16">
        <v>1334</v>
      </c>
      <c r="U266" s="16">
        <v>13.03</v>
      </c>
      <c r="V266" s="16">
        <v>47.05</v>
      </c>
      <c r="X266" s="20">
        <f t="shared" si="224"/>
        <v>41446</v>
      </c>
    </row>
    <row r="267" spans="1:33">
      <c r="A267" s="16">
        <v>30892</v>
      </c>
      <c r="B267" s="16">
        <v>2013</v>
      </c>
      <c r="C267" s="16">
        <v>6</v>
      </c>
      <c r="D267" s="16">
        <v>22</v>
      </c>
      <c r="E267" s="16">
        <v>26.22</v>
      </c>
      <c r="F267" s="16">
        <v>-0.28000000000000003</v>
      </c>
      <c r="G267" s="16">
        <v>0</v>
      </c>
      <c r="H267" s="16">
        <v>3.86</v>
      </c>
      <c r="I267" s="16">
        <v>1.33</v>
      </c>
      <c r="J267" s="16">
        <v>85</v>
      </c>
      <c r="K267" s="16">
        <v>14.86</v>
      </c>
      <c r="L267" s="16">
        <v>1.4</v>
      </c>
      <c r="M267" s="16">
        <v>1.35</v>
      </c>
      <c r="N267" s="16">
        <v>5</v>
      </c>
      <c r="O267" s="16">
        <v>10</v>
      </c>
      <c r="P267" s="16">
        <v>0.53</v>
      </c>
      <c r="Q267" s="16">
        <v>1.52</v>
      </c>
      <c r="R267" s="16">
        <v>1</v>
      </c>
      <c r="S267" s="16">
        <v>5.08</v>
      </c>
      <c r="T267" s="16">
        <v>1531</v>
      </c>
      <c r="U267" s="16">
        <v>12.97</v>
      </c>
      <c r="V267" s="16">
        <v>49.93</v>
      </c>
      <c r="X267" s="20">
        <f t="shared" si="224"/>
        <v>41447</v>
      </c>
    </row>
    <row r="268" spans="1:33">
      <c r="A268" s="16">
        <v>30892</v>
      </c>
      <c r="B268" s="16">
        <v>2013</v>
      </c>
      <c r="C268" s="16">
        <v>6</v>
      </c>
      <c r="D268" s="16">
        <v>23</v>
      </c>
      <c r="E268" s="16">
        <v>24.6</v>
      </c>
      <c r="F268" s="16">
        <v>0.71</v>
      </c>
      <c r="G268" s="16">
        <v>0</v>
      </c>
      <c r="H268" s="16">
        <v>3.98</v>
      </c>
      <c r="I268" s="16">
        <v>1.91</v>
      </c>
      <c r="J268" s="16">
        <v>80.7</v>
      </c>
      <c r="K268" s="16">
        <v>14.01</v>
      </c>
      <c r="L268" s="16">
        <v>2.04</v>
      </c>
      <c r="M268" s="16">
        <v>1.39</v>
      </c>
      <c r="N268" s="16">
        <v>5.5</v>
      </c>
      <c r="O268" s="16">
        <v>11</v>
      </c>
      <c r="P268" s="16">
        <v>0.52</v>
      </c>
      <c r="Q268" s="16">
        <v>1.52</v>
      </c>
      <c r="R268" s="16">
        <v>1</v>
      </c>
      <c r="S268" s="16">
        <v>7.62</v>
      </c>
      <c r="T268" s="16">
        <v>1240</v>
      </c>
      <c r="U268" s="16">
        <v>12.65</v>
      </c>
      <c r="V268" s="16">
        <v>47.36</v>
      </c>
      <c r="X268" s="20">
        <f t="shared" si="224"/>
        <v>41448</v>
      </c>
    </row>
    <row r="269" spans="1:33">
      <c r="A269" s="16">
        <v>30892</v>
      </c>
      <c r="B269" s="16">
        <v>2013</v>
      </c>
      <c r="C269" s="16">
        <v>6</v>
      </c>
      <c r="D269" s="16">
        <v>24</v>
      </c>
      <c r="E269" s="16">
        <v>24.53</v>
      </c>
      <c r="F269" s="16">
        <v>2.3199999999999998</v>
      </c>
      <c r="G269" s="16">
        <v>0</v>
      </c>
      <c r="H269" s="16">
        <v>3.88</v>
      </c>
      <c r="I269" s="16">
        <v>3.49</v>
      </c>
      <c r="J269" s="16">
        <v>69.61</v>
      </c>
      <c r="K269" s="16">
        <v>21.16</v>
      </c>
      <c r="L269" s="16">
        <v>2.63</v>
      </c>
      <c r="M269" s="16">
        <v>3.44</v>
      </c>
      <c r="N269" s="16">
        <v>0.5</v>
      </c>
      <c r="O269" s="16">
        <v>1</v>
      </c>
      <c r="P269" s="16">
        <v>0.62</v>
      </c>
      <c r="Q269" s="16">
        <v>1.71</v>
      </c>
      <c r="R269" s="16">
        <v>1.0900000000000001</v>
      </c>
      <c r="S269" s="16">
        <v>9.1999999999999993</v>
      </c>
      <c r="T269" s="16">
        <v>1124</v>
      </c>
      <c r="U269" s="16">
        <v>13.43</v>
      </c>
      <c r="V269" s="16">
        <v>45.39</v>
      </c>
      <c r="X269" s="20">
        <f t="shared" si="224"/>
        <v>41449</v>
      </c>
    </row>
    <row r="270" spans="1:33">
      <c r="A270" s="16">
        <v>30892</v>
      </c>
      <c r="B270" s="16">
        <v>2013</v>
      </c>
      <c r="C270" s="16">
        <v>6</v>
      </c>
      <c r="D270" s="16">
        <v>25</v>
      </c>
      <c r="E270" s="16">
        <v>25.1</v>
      </c>
      <c r="F270" s="16">
        <v>4.46</v>
      </c>
      <c r="G270" s="16">
        <v>0</v>
      </c>
      <c r="H270" s="16">
        <v>6.08</v>
      </c>
      <c r="I270" s="16">
        <v>3.14</v>
      </c>
      <c r="J270" s="16">
        <v>73.3</v>
      </c>
      <c r="K270" s="16">
        <v>10.65</v>
      </c>
      <c r="L270" s="16">
        <v>2.98</v>
      </c>
      <c r="M270" s="16">
        <v>4.96</v>
      </c>
      <c r="N270" s="16">
        <v>-2</v>
      </c>
      <c r="O270" s="16">
        <v>0</v>
      </c>
      <c r="P270" s="16">
        <v>0.57999999999999996</v>
      </c>
      <c r="Q270" s="16">
        <v>1.82</v>
      </c>
      <c r="R270" s="16">
        <v>1.24</v>
      </c>
      <c r="S270" s="16">
        <v>9.7200000000000006</v>
      </c>
      <c r="T270" s="16">
        <v>1425</v>
      </c>
      <c r="U270" s="16">
        <v>14.78</v>
      </c>
      <c r="V270" s="16">
        <v>41.98</v>
      </c>
      <c r="X270" s="20">
        <f t="shared" si="224"/>
        <v>41450</v>
      </c>
    </row>
    <row r="271" spans="1:33">
      <c r="A271" s="16">
        <v>30892</v>
      </c>
      <c r="B271" s="16">
        <v>2013</v>
      </c>
      <c r="C271" s="16">
        <v>6</v>
      </c>
      <c r="D271" s="16">
        <v>26</v>
      </c>
      <c r="E271" s="16">
        <v>16.36</v>
      </c>
      <c r="F271" s="16">
        <v>-0.12</v>
      </c>
      <c r="G271" s="16">
        <v>0</v>
      </c>
      <c r="H271" s="16">
        <v>6.23</v>
      </c>
      <c r="I271" s="16">
        <v>1.64</v>
      </c>
      <c r="J271" s="16">
        <v>85.6</v>
      </c>
      <c r="K271" s="16">
        <v>39.39</v>
      </c>
      <c r="L271" s="16">
        <v>1.35</v>
      </c>
      <c r="M271" s="16">
        <v>-2.76</v>
      </c>
      <c r="N271" s="16">
        <v>11.5</v>
      </c>
      <c r="O271" s="16">
        <v>23</v>
      </c>
      <c r="P271" s="16">
        <v>0.67</v>
      </c>
      <c r="Q271" s="16">
        <v>1.08</v>
      </c>
      <c r="R271" s="16">
        <v>0.41</v>
      </c>
      <c r="S271" s="16">
        <v>6.65</v>
      </c>
      <c r="T271" s="16">
        <v>1508</v>
      </c>
      <c r="U271" s="16">
        <v>8.1199999999999992</v>
      </c>
      <c r="V271" s="16">
        <v>62.5</v>
      </c>
      <c r="X271" s="20">
        <f t="shared" si="224"/>
        <v>41451</v>
      </c>
    </row>
    <row r="272" spans="1:33">
      <c r="A272" s="16">
        <v>30892</v>
      </c>
      <c r="B272" s="16">
        <v>2013</v>
      </c>
      <c r="C272" s="16">
        <v>6</v>
      </c>
      <c r="D272" s="16">
        <v>27</v>
      </c>
      <c r="E272" s="16">
        <v>16.59</v>
      </c>
      <c r="F272" s="16">
        <v>-3.91</v>
      </c>
      <c r="G272" s="16">
        <v>0</v>
      </c>
      <c r="H272" s="16">
        <v>6.16</v>
      </c>
      <c r="I272" s="16">
        <v>1.26</v>
      </c>
      <c r="J272" s="16">
        <v>96</v>
      </c>
      <c r="K272" s="16">
        <v>21.36</v>
      </c>
      <c r="L272" s="16">
        <v>1.39</v>
      </c>
      <c r="M272" s="16">
        <v>-5.08</v>
      </c>
      <c r="N272" s="16">
        <v>6.5</v>
      </c>
      <c r="O272" s="16">
        <v>13</v>
      </c>
      <c r="P272" s="16">
        <v>0.52</v>
      </c>
      <c r="Q272" s="16">
        <v>0.95</v>
      </c>
      <c r="R272" s="16">
        <v>0.43</v>
      </c>
      <c r="S272" s="16">
        <v>6.43</v>
      </c>
      <c r="T272" s="16">
        <v>1239</v>
      </c>
      <c r="U272" s="16">
        <v>6.34</v>
      </c>
      <c r="V272" s="16">
        <v>58.68</v>
      </c>
      <c r="X272" s="20">
        <f t="shared" si="224"/>
        <v>41452</v>
      </c>
      <c r="Z272" s="20">
        <f t="shared" ref="Z272" si="232">X272</f>
        <v>41452</v>
      </c>
      <c r="AA272" s="17">
        <f t="shared" ref="AA272:AB272" si="233">AVERAGE(U266:U272)</f>
        <v>11.617142857142857</v>
      </c>
      <c r="AB272" s="17">
        <f t="shared" si="233"/>
        <v>50.412857142857135</v>
      </c>
      <c r="AC272" s="17">
        <f t="shared" ref="AC272" si="234">AVERAGE(R266:R272)</f>
        <v>0.88285714285714278</v>
      </c>
      <c r="AD272" s="17">
        <f t="shared" ref="AD272" si="235">AVERAGE(H266:H272)</f>
        <v>4.854285714285715</v>
      </c>
      <c r="AE272" s="17">
        <f t="shared" ref="AE272" si="236">SUM(L266:L272)</f>
        <v>13.9</v>
      </c>
      <c r="AF272" s="17">
        <f t="shared" ref="AF272" si="237">SUM(G266:G272)</f>
        <v>0</v>
      </c>
      <c r="AG272" s="17">
        <f t="shared" ref="AG272" si="238">AVERAGE(I266:I272)</f>
        <v>2.1228571428571432</v>
      </c>
    </row>
    <row r="273" spans="1:24">
      <c r="A273" s="16">
        <v>30892</v>
      </c>
      <c r="B273" s="16">
        <v>2013</v>
      </c>
      <c r="C273" s="16">
        <v>6</v>
      </c>
      <c r="D273" s="16">
        <v>28</v>
      </c>
      <c r="E273" s="16">
        <v>18.27</v>
      </c>
      <c r="F273" s="16">
        <v>-4.37</v>
      </c>
      <c r="G273" s="16">
        <v>0</v>
      </c>
      <c r="H273" s="16">
        <v>6.25</v>
      </c>
      <c r="I273" s="16">
        <v>1.41</v>
      </c>
      <c r="J273" s="16">
        <v>96.2</v>
      </c>
      <c r="K273" s="16">
        <v>17.3</v>
      </c>
      <c r="L273" s="16">
        <v>1.64</v>
      </c>
      <c r="M273" s="16">
        <v>-4.5599999999999996</v>
      </c>
      <c r="N273" s="16">
        <v>3</v>
      </c>
      <c r="O273" s="16">
        <v>6</v>
      </c>
      <c r="P273" s="16">
        <v>0.48</v>
      </c>
      <c r="Q273" s="16">
        <v>1.02</v>
      </c>
      <c r="R273" s="16">
        <v>0.54</v>
      </c>
      <c r="S273" s="16">
        <v>5.9</v>
      </c>
      <c r="T273" s="16">
        <v>1047</v>
      </c>
      <c r="U273" s="16">
        <v>6.95</v>
      </c>
      <c r="V273" s="16">
        <v>56.75</v>
      </c>
      <c r="X273" s="20">
        <f t="shared" si="224"/>
        <v>41453</v>
      </c>
    </row>
    <row r="274" spans="1:24">
      <c r="A274" s="16">
        <v>30892</v>
      </c>
      <c r="B274" s="16">
        <v>2013</v>
      </c>
      <c r="C274" s="16">
        <v>6</v>
      </c>
      <c r="D274" s="16">
        <v>29</v>
      </c>
      <c r="E274" s="16">
        <v>25.69</v>
      </c>
      <c r="F274" s="16">
        <v>-3.22</v>
      </c>
      <c r="G274" s="16">
        <v>0</v>
      </c>
      <c r="H274" s="16">
        <v>6.06</v>
      </c>
      <c r="I274" s="16">
        <v>1.1299999999999999</v>
      </c>
      <c r="J274" s="16">
        <v>89.9</v>
      </c>
      <c r="K274" s="16">
        <v>13.05</v>
      </c>
      <c r="L274" s="16">
        <v>1.67</v>
      </c>
      <c r="M274" s="16">
        <v>-1.28</v>
      </c>
      <c r="N274" s="16">
        <v>1.5</v>
      </c>
      <c r="O274" s="16">
        <v>3</v>
      </c>
      <c r="P274" s="16">
        <v>0.48</v>
      </c>
      <c r="Q274" s="16">
        <v>1.33</v>
      </c>
      <c r="R274" s="16">
        <v>0.85</v>
      </c>
      <c r="S274" s="16">
        <v>7.55</v>
      </c>
      <c r="T274" s="16">
        <v>1520</v>
      </c>
      <c r="U274" s="16">
        <v>11.24</v>
      </c>
      <c r="V274" s="16">
        <v>51.48</v>
      </c>
      <c r="X274" s="20">
        <f t="shared" si="224"/>
        <v>41454</v>
      </c>
    </row>
    <row r="275" spans="1:24">
      <c r="A275" s="16">
        <v>30892</v>
      </c>
      <c r="B275" s="16">
        <v>2013</v>
      </c>
      <c r="C275" s="16">
        <v>6</v>
      </c>
      <c r="D275" s="16">
        <v>30</v>
      </c>
      <c r="E275" s="16">
        <v>27.53</v>
      </c>
      <c r="F275" s="16">
        <v>0.14000000000000001</v>
      </c>
      <c r="G275" s="16">
        <v>0</v>
      </c>
      <c r="H275" s="16">
        <v>5.61</v>
      </c>
      <c r="I275" s="16">
        <v>1.08</v>
      </c>
      <c r="J275" s="16">
        <v>89.5</v>
      </c>
      <c r="K275" s="16">
        <v>13.02</v>
      </c>
      <c r="L275" s="16">
        <v>1.75</v>
      </c>
      <c r="M275" s="16">
        <v>1.71</v>
      </c>
      <c r="N275" s="16">
        <v>0.5</v>
      </c>
      <c r="O275" s="16">
        <v>1</v>
      </c>
      <c r="P275" s="16">
        <v>0.63</v>
      </c>
      <c r="Q275" s="16">
        <v>1.58</v>
      </c>
      <c r="R275" s="16">
        <v>0.95</v>
      </c>
      <c r="S275" s="16">
        <v>5.6</v>
      </c>
      <c r="T275" s="16">
        <v>1555</v>
      </c>
      <c r="U275" s="16">
        <v>13.84</v>
      </c>
      <c r="V275" s="16">
        <v>51.26</v>
      </c>
      <c r="X275" s="20">
        <f t="shared" si="224"/>
        <v>41455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11</vt:i4>
      </vt:variant>
    </vt:vector>
  </HeadingPairs>
  <TitlesOfParts>
    <vt:vector size="19" baseType="lpstr">
      <vt:lpstr>Coordinates</vt:lpstr>
      <vt:lpstr>Field Info (grain crops)</vt:lpstr>
      <vt:lpstr>Field Info (Pastures)</vt:lpstr>
      <vt:lpstr>graphs</vt:lpstr>
      <vt:lpstr>--report graphs--</vt:lpstr>
      <vt:lpstr>--Data--</vt:lpstr>
      <vt:lpstr>Snyman kcETo</vt:lpstr>
      <vt:lpstr>aws de hoek</vt:lpstr>
      <vt:lpstr>N</vt:lpstr>
      <vt:lpstr>N_scatter</vt:lpstr>
      <vt:lpstr>ET</vt:lpstr>
      <vt:lpstr>ET_scatter</vt:lpstr>
      <vt:lpstr>ETacc_selected</vt:lpstr>
      <vt:lpstr>CC</vt:lpstr>
      <vt:lpstr>CC_scatter</vt:lpstr>
      <vt:lpstr>ETdeficit</vt:lpstr>
      <vt:lpstr>LAI</vt:lpstr>
      <vt:lpstr>LAI_scatter</vt:lpstr>
      <vt:lpstr>Bio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van der Laan</cp:lastModifiedBy>
  <cp:lastPrinted>2013-03-11T05:38:30Z</cp:lastPrinted>
  <dcterms:created xsi:type="dcterms:W3CDTF">2013-02-19T11:03:01Z</dcterms:created>
  <dcterms:modified xsi:type="dcterms:W3CDTF">2016-05-03T11:59:08Z</dcterms:modified>
</cp:coreProperties>
</file>